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D:\2024 Fruc\SIPOT\09_Fraccion_ 9\4to Trimestre\SAF\"/>
    </mc:Choice>
  </mc:AlternateContent>
  <xr:revisionPtr revIDLastSave="0" documentId="13_ncr:1_{CF4D9E54-1A62-4FD0-BBD9-41DB38E8DC10}"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Hidden_13">Hidden_1!$A$1:$A$11</definedName>
    <definedName name="Hidden_211">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8" i="1" l="1"/>
  <c r="AC24" i="1"/>
  <c r="AC40" i="1"/>
  <c r="AC56" i="1"/>
  <c r="AC72" i="1"/>
  <c r="AC88" i="1"/>
  <c r="AC104" i="1"/>
  <c r="AC120" i="1"/>
  <c r="AC136" i="1"/>
  <c r="AC152" i="1"/>
  <c r="AC168" i="1"/>
  <c r="AC184" i="1"/>
  <c r="AC200" i="1"/>
  <c r="AC201" i="1"/>
  <c r="AC67" i="1"/>
  <c r="AC115" i="1"/>
  <c r="AC163" i="1"/>
  <c r="AC9" i="1"/>
  <c r="AC25" i="1"/>
  <c r="AC41" i="1"/>
  <c r="AC57" i="1"/>
  <c r="AC73" i="1"/>
  <c r="AC89" i="1"/>
  <c r="AC105" i="1"/>
  <c r="AC121" i="1"/>
  <c r="AC137" i="1"/>
  <c r="AC153" i="1"/>
  <c r="AC169" i="1"/>
  <c r="AC185" i="1"/>
  <c r="AC35" i="1"/>
  <c r="AC87" i="1"/>
  <c r="AC135" i="1"/>
  <c r="AC183" i="1"/>
  <c r="AC14" i="1"/>
  <c r="AC30" i="1"/>
  <c r="AC46" i="1"/>
  <c r="AC62" i="1"/>
  <c r="AC78" i="1"/>
  <c r="AC94" i="1"/>
  <c r="AC110" i="1"/>
  <c r="AC126" i="1"/>
  <c r="AC142" i="1"/>
  <c r="AC158" i="1"/>
  <c r="AC174" i="1"/>
  <c r="AC190" i="1"/>
  <c r="AC206" i="1"/>
  <c r="AC19" i="1"/>
  <c r="AC43" i="1"/>
  <c r="AC83" i="1"/>
  <c r="AC131" i="1"/>
  <c r="AC179" i="1"/>
  <c r="AB12" i="1"/>
  <c r="AB28" i="1"/>
  <c r="AB44" i="1"/>
  <c r="AB60" i="1"/>
  <c r="AB76" i="1"/>
  <c r="AB92" i="1"/>
  <c r="AB108" i="1"/>
  <c r="AB124" i="1"/>
  <c r="AB140" i="1"/>
  <c r="AB156" i="1"/>
  <c r="AB172" i="1"/>
  <c r="AB188" i="1"/>
  <c r="AB204" i="1"/>
  <c r="AB43" i="1"/>
  <c r="AB91" i="1"/>
  <c r="AB143" i="1"/>
  <c r="AB191" i="1"/>
  <c r="AB17" i="1"/>
  <c r="AB33" i="1"/>
  <c r="AB49" i="1"/>
  <c r="AB65" i="1"/>
  <c r="AB81" i="1"/>
  <c r="AB97" i="1"/>
  <c r="AB113" i="1"/>
  <c r="AB129" i="1"/>
  <c r="AB145" i="1"/>
  <c r="AB161" i="1"/>
  <c r="AB177" i="1"/>
  <c r="AB193" i="1"/>
  <c r="AB209" i="1"/>
  <c r="AB47" i="1"/>
  <c r="AB95" i="1"/>
  <c r="AB139" i="1"/>
  <c r="AB187" i="1"/>
  <c r="AB18" i="1"/>
  <c r="AB34" i="1"/>
  <c r="AB50" i="1"/>
  <c r="AB66" i="1"/>
  <c r="AB82" i="1"/>
  <c r="AB98" i="1"/>
  <c r="AB114" i="1"/>
  <c r="AB130" i="1"/>
  <c r="AB146" i="1"/>
  <c r="AB162" i="1"/>
  <c r="AB178" i="1"/>
  <c r="AB194" i="1"/>
  <c r="AB210" i="1"/>
  <c r="AB51" i="1"/>
  <c r="AB99" i="1"/>
  <c r="AB147" i="1"/>
  <c r="AB195" i="1"/>
  <c r="AA13" i="1"/>
  <c r="AA29" i="1"/>
  <c r="AA45" i="1"/>
  <c r="AA61" i="1"/>
  <c r="AA77" i="1"/>
  <c r="AA93" i="1"/>
  <c r="AA109" i="1"/>
  <c r="AA125" i="1"/>
  <c r="AA141" i="1"/>
  <c r="AA157" i="1"/>
  <c r="AA173" i="1"/>
  <c r="AA189" i="1"/>
  <c r="AC12" i="1"/>
  <c r="AC28" i="1"/>
  <c r="AC44" i="1"/>
  <c r="AC60" i="1"/>
  <c r="AC76" i="1"/>
  <c r="AC92" i="1"/>
  <c r="AC108" i="1"/>
  <c r="AC124" i="1"/>
  <c r="AC140" i="1"/>
  <c r="AC156" i="1"/>
  <c r="AC172" i="1"/>
  <c r="AC188" i="1"/>
  <c r="AC204" i="1"/>
  <c r="AC209" i="1"/>
  <c r="AC79" i="1"/>
  <c r="AC127" i="1"/>
  <c r="AC175" i="1"/>
  <c r="AC13" i="1"/>
  <c r="AC29" i="1"/>
  <c r="AC45" i="1"/>
  <c r="AC61" i="1"/>
  <c r="AC77" i="1"/>
  <c r="AC93" i="1"/>
  <c r="AC109" i="1"/>
  <c r="AC125" i="1"/>
  <c r="AC141" i="1"/>
  <c r="AC157" i="1"/>
  <c r="AC173" i="1"/>
  <c r="AC189" i="1"/>
  <c r="AC51" i="1"/>
  <c r="AC99" i="1"/>
  <c r="AC147" i="1"/>
  <c r="AC195" i="1"/>
  <c r="AC18" i="1"/>
  <c r="AC34" i="1"/>
  <c r="AC50" i="1"/>
  <c r="AC66" i="1"/>
  <c r="AC82" i="1"/>
  <c r="AC98" i="1"/>
  <c r="AC114" i="1"/>
  <c r="AC130" i="1"/>
  <c r="AC146" i="1"/>
  <c r="AC162" i="1"/>
  <c r="AC178" i="1"/>
  <c r="AC194" i="1"/>
  <c r="AC210" i="1"/>
  <c r="AC23" i="1"/>
  <c r="AC47" i="1"/>
  <c r="AC95" i="1"/>
  <c r="AC143" i="1"/>
  <c r="AC191" i="1"/>
  <c r="AB16" i="1"/>
  <c r="AB32" i="1"/>
  <c r="AB48" i="1"/>
  <c r="AB64" i="1"/>
  <c r="AB80" i="1"/>
  <c r="AB96" i="1"/>
  <c r="AB112" i="1"/>
  <c r="AB128" i="1"/>
  <c r="AB144" i="1"/>
  <c r="AB160" i="1"/>
  <c r="AB176" i="1"/>
  <c r="AB192" i="1"/>
  <c r="AB208" i="1"/>
  <c r="AB55" i="1"/>
  <c r="AB107" i="1"/>
  <c r="AB155" i="1"/>
  <c r="AB203" i="1"/>
  <c r="AB21" i="1"/>
  <c r="AB37" i="1"/>
  <c r="AB53" i="1"/>
  <c r="AB69" i="1"/>
  <c r="AB85" i="1"/>
  <c r="AB101" i="1"/>
  <c r="AB117" i="1"/>
  <c r="AB133" i="1"/>
  <c r="AB149" i="1"/>
  <c r="AB165" i="1"/>
  <c r="AB181" i="1"/>
  <c r="AB197" i="1"/>
  <c r="AB11" i="1"/>
  <c r="AB59" i="1"/>
  <c r="AB103" i="1"/>
  <c r="AB151" i="1"/>
  <c r="AB199" i="1"/>
  <c r="AB22" i="1"/>
  <c r="AB38" i="1"/>
  <c r="AB54" i="1"/>
  <c r="AB70" i="1"/>
  <c r="AB86" i="1"/>
  <c r="AB102" i="1"/>
  <c r="AB118" i="1"/>
  <c r="AB134" i="1"/>
  <c r="AB150" i="1"/>
  <c r="AB166" i="1"/>
  <c r="AB182" i="1"/>
  <c r="AB198" i="1"/>
  <c r="AB19" i="1"/>
  <c r="AB63" i="1"/>
  <c r="AB111" i="1"/>
  <c r="AB159" i="1"/>
  <c r="AB207" i="1"/>
  <c r="AA17" i="1"/>
  <c r="AA33" i="1"/>
  <c r="AA49" i="1"/>
  <c r="AA65" i="1"/>
  <c r="AA81" i="1"/>
  <c r="AA97" i="1"/>
  <c r="AA113" i="1"/>
  <c r="AA129" i="1"/>
  <c r="AA145" i="1"/>
  <c r="AA161" i="1"/>
  <c r="AA177" i="1"/>
  <c r="AA193" i="1"/>
  <c r="AA209" i="1"/>
  <c r="AA198" i="1"/>
  <c r="AA44" i="1"/>
  <c r="AA92" i="1"/>
  <c r="AA140" i="1"/>
  <c r="AA188" i="1"/>
  <c r="AA14" i="1"/>
  <c r="AA30" i="1"/>
  <c r="AA46" i="1"/>
  <c r="AA62" i="1"/>
  <c r="AA78" i="1"/>
  <c r="AA94" i="1"/>
  <c r="AA110" i="1"/>
  <c r="AC16" i="1"/>
  <c r="AC48" i="1"/>
  <c r="AC80" i="1"/>
  <c r="AC112" i="1"/>
  <c r="AC144" i="1"/>
  <c r="AC176" i="1"/>
  <c r="AC208" i="1"/>
  <c r="AC91" i="1"/>
  <c r="AC187" i="1"/>
  <c r="AC33" i="1"/>
  <c r="AC65" i="1"/>
  <c r="AC97" i="1"/>
  <c r="AC129" i="1"/>
  <c r="AC161" i="1"/>
  <c r="AC197" i="1"/>
  <c r="AC111" i="1"/>
  <c r="AC207" i="1"/>
  <c r="AC38" i="1"/>
  <c r="AC70" i="1"/>
  <c r="AC102" i="1"/>
  <c r="AC134" i="1"/>
  <c r="AC166" i="1"/>
  <c r="AC198" i="1"/>
  <c r="AC27" i="1"/>
  <c r="AC107" i="1"/>
  <c r="AC203" i="1"/>
  <c r="AB36" i="1"/>
  <c r="AB68" i="1"/>
  <c r="AB100" i="1"/>
  <c r="AB132" i="1"/>
  <c r="AB164" i="1"/>
  <c r="AB196" i="1"/>
  <c r="AB67" i="1"/>
  <c r="AB167" i="1"/>
  <c r="AB25" i="1"/>
  <c r="AB57" i="1"/>
  <c r="AB89" i="1"/>
  <c r="AB121" i="1"/>
  <c r="AB153" i="1"/>
  <c r="AB185" i="1"/>
  <c r="AB23" i="1"/>
  <c r="AB115" i="1"/>
  <c r="AB10" i="1"/>
  <c r="AB42" i="1"/>
  <c r="AB74" i="1"/>
  <c r="AB106" i="1"/>
  <c r="AB138" i="1"/>
  <c r="AB170" i="1"/>
  <c r="AB202" i="1"/>
  <c r="AB75" i="1"/>
  <c r="AB171" i="1"/>
  <c r="AA21" i="1"/>
  <c r="AA53" i="1"/>
  <c r="AA85" i="1"/>
  <c r="AA117" i="1"/>
  <c r="AA149" i="1"/>
  <c r="AA181" i="1"/>
  <c r="AA205" i="1"/>
  <c r="AA206" i="1"/>
  <c r="AA68" i="1"/>
  <c r="AA128" i="1"/>
  <c r="AA196" i="1"/>
  <c r="AA22" i="1"/>
  <c r="AA42" i="1"/>
  <c r="AA66" i="1"/>
  <c r="AA86" i="1"/>
  <c r="AA106" i="1"/>
  <c r="AA126" i="1"/>
  <c r="AA142" i="1"/>
  <c r="AA158" i="1"/>
  <c r="AA178" i="1"/>
  <c r="AA210" i="1"/>
  <c r="AA64" i="1"/>
  <c r="AA112" i="1"/>
  <c r="AA160" i="1"/>
  <c r="AA11" i="1"/>
  <c r="AA27" i="1"/>
  <c r="AA43" i="1"/>
  <c r="AA59" i="1"/>
  <c r="AA75" i="1"/>
  <c r="AA91" i="1"/>
  <c r="AA107" i="1"/>
  <c r="AA123" i="1"/>
  <c r="AA139" i="1"/>
  <c r="AA155" i="1"/>
  <c r="AA171" i="1"/>
  <c r="AA187" i="1"/>
  <c r="AA203" i="1"/>
  <c r="AA28" i="1"/>
  <c r="AA72" i="1"/>
  <c r="AA120" i="1"/>
  <c r="AA168" i="1"/>
  <c r="Z8" i="1"/>
  <c r="Z24" i="1"/>
  <c r="Z40" i="1"/>
  <c r="Z56" i="1"/>
  <c r="Z72" i="1"/>
  <c r="Z88" i="1"/>
  <c r="Z104" i="1"/>
  <c r="Z120" i="1"/>
  <c r="Z136" i="1"/>
  <c r="Z152" i="1"/>
  <c r="Z168" i="1"/>
  <c r="Z184" i="1"/>
  <c r="Z200" i="1"/>
  <c r="Z193" i="1"/>
  <c r="Z71" i="1"/>
  <c r="Z119" i="1"/>
  <c r="Z175" i="1"/>
  <c r="Z13" i="1"/>
  <c r="Z29" i="1"/>
  <c r="Z45" i="1"/>
  <c r="Z61" i="1"/>
  <c r="Z77" i="1"/>
  <c r="Z93" i="1"/>
  <c r="Z109" i="1"/>
  <c r="Z125" i="1"/>
  <c r="Z141" i="1"/>
  <c r="Z157" i="1"/>
  <c r="Z173" i="1"/>
  <c r="Z197" i="1"/>
  <c r="Z75" i="1"/>
  <c r="Z123" i="1"/>
  <c r="Z167" i="1"/>
  <c r="Z10" i="1"/>
  <c r="Z26" i="1"/>
  <c r="Z42" i="1"/>
  <c r="AC20" i="1"/>
  <c r="AC52" i="1"/>
  <c r="AC84" i="1"/>
  <c r="AC116" i="1"/>
  <c r="AC148" i="1"/>
  <c r="AC180" i="1"/>
  <c r="AC193" i="1"/>
  <c r="AC103" i="1"/>
  <c r="AC199" i="1"/>
  <c r="AC37" i="1"/>
  <c r="AC69" i="1"/>
  <c r="AC101" i="1"/>
  <c r="AC133" i="1"/>
  <c r="AC165" i="1"/>
  <c r="AC205" i="1"/>
  <c r="AC123" i="1"/>
  <c r="AC10" i="1"/>
  <c r="AC42" i="1"/>
  <c r="AC74" i="1"/>
  <c r="AC106" i="1"/>
  <c r="AC138" i="1"/>
  <c r="AC170" i="1"/>
  <c r="AC202" i="1"/>
  <c r="AC31" i="1"/>
  <c r="AC119" i="1"/>
  <c r="AB8" i="1"/>
  <c r="AB40" i="1"/>
  <c r="AB72" i="1"/>
  <c r="AB104" i="1"/>
  <c r="AB136" i="1"/>
  <c r="AB168" i="1"/>
  <c r="AB200" i="1"/>
  <c r="AB79" i="1"/>
  <c r="AB179" i="1"/>
  <c r="AB29" i="1"/>
  <c r="AB61" i="1"/>
  <c r="AB93" i="1"/>
  <c r="AB125" i="1"/>
  <c r="AB157" i="1"/>
  <c r="AB189" i="1"/>
  <c r="AB35" i="1"/>
  <c r="AB127" i="1"/>
  <c r="AB14" i="1"/>
  <c r="AB46" i="1"/>
  <c r="AB78" i="1"/>
  <c r="AB110" i="1"/>
  <c r="AB142" i="1"/>
  <c r="AB174" i="1"/>
  <c r="AB206" i="1"/>
  <c r="AB87" i="1"/>
  <c r="AB183" i="1"/>
  <c r="AA25" i="1"/>
  <c r="AA57" i="1"/>
  <c r="AA89" i="1"/>
  <c r="AA121" i="1"/>
  <c r="AA153" i="1"/>
  <c r="AA185" i="1"/>
  <c r="AA170" i="1"/>
  <c r="AA16" i="1"/>
  <c r="AA80" i="1"/>
  <c r="AA152" i="1"/>
  <c r="AA208" i="1"/>
  <c r="AA26" i="1"/>
  <c r="AA50" i="1"/>
  <c r="AA70" i="1"/>
  <c r="AA90" i="1"/>
  <c r="AA114" i="1"/>
  <c r="AA130" i="1"/>
  <c r="AA146" i="1"/>
  <c r="AA162" i="1"/>
  <c r="AA186" i="1"/>
  <c r="AA20" i="1"/>
  <c r="AA76" i="1"/>
  <c r="AA124" i="1"/>
  <c r="AA172" i="1"/>
  <c r="AA15" i="1"/>
  <c r="AA31" i="1"/>
  <c r="AA47" i="1"/>
  <c r="AA63" i="1"/>
  <c r="AA79" i="1"/>
  <c r="AA95" i="1"/>
  <c r="AA111" i="1"/>
  <c r="AA127" i="1"/>
  <c r="AA143" i="1"/>
  <c r="AA159" i="1"/>
  <c r="AA175" i="1"/>
  <c r="AA191" i="1"/>
  <c r="AA207" i="1"/>
  <c r="AA36" i="1"/>
  <c r="AA84" i="1"/>
  <c r="AA132" i="1"/>
  <c r="AA180" i="1"/>
  <c r="Z12" i="1"/>
  <c r="Z28" i="1"/>
  <c r="Z44" i="1"/>
  <c r="Z60" i="1"/>
  <c r="Z76" i="1"/>
  <c r="Z92" i="1"/>
  <c r="Z108" i="1"/>
  <c r="Z124" i="1"/>
  <c r="Z140" i="1"/>
  <c r="Z156" i="1"/>
  <c r="Z172" i="1"/>
  <c r="Z188" i="1"/>
  <c r="Z204" i="1"/>
  <c r="Z201" i="1"/>
  <c r="Z83" i="1"/>
  <c r="Z135" i="1"/>
  <c r="Z187" i="1"/>
  <c r="Z17" i="1"/>
  <c r="Z33" i="1"/>
  <c r="Z49" i="1"/>
  <c r="Z65" i="1"/>
  <c r="Z81" i="1"/>
  <c r="Z97" i="1"/>
  <c r="Z113" i="1"/>
  <c r="Z129" i="1"/>
  <c r="Z145" i="1"/>
  <c r="Z161" i="1"/>
  <c r="Z177" i="1"/>
  <c r="Z205" i="1"/>
  <c r="AC32" i="1"/>
  <c r="AC96" i="1"/>
  <c r="AC160" i="1"/>
  <c r="AC39" i="1"/>
  <c r="AC17" i="1"/>
  <c r="AC81" i="1"/>
  <c r="AC145" i="1"/>
  <c r="AC63" i="1"/>
  <c r="AC22" i="1"/>
  <c r="AC86" i="1"/>
  <c r="AC150" i="1"/>
  <c r="AC11" i="1"/>
  <c r="AC155" i="1"/>
  <c r="AB52" i="1"/>
  <c r="AB116" i="1"/>
  <c r="AB180" i="1"/>
  <c r="AB119" i="1"/>
  <c r="AB41" i="1"/>
  <c r="AB105" i="1"/>
  <c r="AB169" i="1"/>
  <c r="AB71" i="1"/>
  <c r="AB26" i="1"/>
  <c r="AB90" i="1"/>
  <c r="AB154" i="1"/>
  <c r="AB27" i="1"/>
  <c r="AA8" i="1"/>
  <c r="AA69" i="1"/>
  <c r="AA133" i="1"/>
  <c r="AA197" i="1"/>
  <c r="AA32" i="1"/>
  <c r="AA164" i="1"/>
  <c r="AA34" i="1"/>
  <c r="AA74" i="1"/>
  <c r="AA118" i="1"/>
  <c r="AA150" i="1"/>
  <c r="AA194" i="1"/>
  <c r="AA88" i="1"/>
  <c r="AA184" i="1"/>
  <c r="AA35" i="1"/>
  <c r="AA67" i="1"/>
  <c r="AA99" i="1"/>
  <c r="AA131" i="1"/>
  <c r="AA163" i="1"/>
  <c r="AA195" i="1"/>
  <c r="AA48" i="1"/>
  <c r="AA144" i="1"/>
  <c r="Z16" i="1"/>
  <c r="Z48" i="1"/>
  <c r="Z80" i="1"/>
  <c r="Z112" i="1"/>
  <c r="Z144" i="1"/>
  <c r="Z176" i="1"/>
  <c r="Z208" i="1"/>
  <c r="Z95" i="1"/>
  <c r="Z199" i="1"/>
  <c r="Z37" i="1"/>
  <c r="Z69" i="1"/>
  <c r="Z101" i="1"/>
  <c r="Z133" i="1"/>
  <c r="Z165" i="1"/>
  <c r="Z51" i="1"/>
  <c r="Z111" i="1"/>
  <c r="Z179" i="1"/>
  <c r="Z18" i="1"/>
  <c r="Z38" i="1"/>
  <c r="Z58" i="1"/>
  <c r="Z74" i="1"/>
  <c r="Z90" i="1"/>
  <c r="Z106" i="1"/>
  <c r="Z122" i="1"/>
  <c r="Z138" i="1"/>
  <c r="Z154" i="1"/>
  <c r="Z170" i="1"/>
  <c r="Z186" i="1"/>
  <c r="Z202" i="1"/>
  <c r="Z15" i="1"/>
  <c r="Z31" i="1"/>
  <c r="Z47" i="1"/>
  <c r="Z91" i="1"/>
  <c r="Z139" i="1"/>
  <c r="Z183" i="1"/>
  <c r="Y12" i="1"/>
  <c r="Y28" i="1"/>
  <c r="Y44" i="1"/>
  <c r="Y60" i="1"/>
  <c r="Y76" i="1"/>
  <c r="Y92" i="1"/>
  <c r="Y108" i="1"/>
  <c r="Y124" i="1"/>
  <c r="Y140" i="1"/>
  <c r="Y156" i="1"/>
  <c r="Y172" i="1"/>
  <c r="Y188" i="1"/>
  <c r="Y204" i="1"/>
  <c r="Y59" i="1"/>
  <c r="Y111" i="1"/>
  <c r="Y159" i="1"/>
  <c r="Y9" i="1"/>
  <c r="Y25" i="1"/>
  <c r="Y41" i="1"/>
  <c r="Y57" i="1"/>
  <c r="Y73" i="1"/>
  <c r="Y89" i="1"/>
  <c r="Y105" i="1"/>
  <c r="Y121" i="1"/>
  <c r="Y137" i="1"/>
  <c r="Y153" i="1"/>
  <c r="Y169" i="1"/>
  <c r="Y185" i="1"/>
  <c r="Y201" i="1"/>
  <c r="Y31" i="1"/>
  <c r="Y75" i="1"/>
  <c r="Y119" i="1"/>
  <c r="Y167" i="1"/>
  <c r="Y10" i="1"/>
  <c r="Y26" i="1"/>
  <c r="Y42" i="1"/>
  <c r="Y58" i="1"/>
  <c r="Y74" i="1"/>
  <c r="Y90" i="1"/>
  <c r="Y106" i="1"/>
  <c r="Y122" i="1"/>
  <c r="Y138" i="1"/>
  <c r="Y154" i="1"/>
  <c r="Y170" i="1"/>
  <c r="Y186" i="1"/>
  <c r="Y202" i="1"/>
  <c r="Y15" i="1"/>
  <c r="Y55" i="1"/>
  <c r="Y103" i="1"/>
  <c r="Y151" i="1"/>
  <c r="Y199" i="1"/>
  <c r="X16" i="1"/>
  <c r="X32" i="1"/>
  <c r="X48" i="1"/>
  <c r="X64" i="1"/>
  <c r="X80" i="1"/>
  <c r="X96" i="1"/>
  <c r="X112" i="1"/>
  <c r="X128" i="1"/>
  <c r="X144" i="1"/>
  <c r="X160" i="1"/>
  <c r="X176" i="1"/>
  <c r="X192" i="1"/>
  <c r="X208" i="1"/>
  <c r="X47" i="1"/>
  <c r="X99" i="1"/>
  <c r="X147" i="1"/>
  <c r="X195" i="1"/>
  <c r="X17" i="1"/>
  <c r="X33" i="1"/>
  <c r="X49" i="1"/>
  <c r="X65" i="1"/>
  <c r="X81" i="1"/>
  <c r="X97" i="1"/>
  <c r="X113" i="1"/>
  <c r="X129" i="1"/>
  <c r="X145" i="1"/>
  <c r="X161" i="1"/>
  <c r="X177" i="1"/>
  <c r="X201" i="1"/>
  <c r="X83" i="1"/>
  <c r="X131" i="1"/>
  <c r="X179" i="1"/>
  <c r="X14" i="1"/>
  <c r="X30" i="1"/>
  <c r="X46" i="1"/>
  <c r="X62" i="1"/>
  <c r="X78" i="1"/>
  <c r="X94" i="1"/>
  <c r="X110" i="1"/>
  <c r="X126" i="1"/>
  <c r="X142" i="1"/>
  <c r="X158" i="1"/>
  <c r="X174" i="1"/>
  <c r="X190" i="1"/>
  <c r="X206" i="1"/>
  <c r="X19" i="1"/>
  <c r="X35" i="1"/>
  <c r="X59" i="1"/>
  <c r="X103" i="1"/>
  <c r="X151" i="1"/>
  <c r="X199" i="1"/>
  <c r="W20" i="1"/>
  <c r="W36" i="1"/>
  <c r="W52" i="1"/>
  <c r="W68" i="1"/>
  <c r="W84" i="1"/>
  <c r="W100" i="1"/>
  <c r="W116" i="1"/>
  <c r="W132" i="1"/>
  <c r="W148" i="1"/>
  <c r="W164" i="1"/>
  <c r="W180" i="1"/>
  <c r="W196" i="1"/>
  <c r="W51" i="1"/>
  <c r="W103" i="1"/>
  <c r="W151" i="1"/>
  <c r="W199" i="1"/>
  <c r="W21" i="1"/>
  <c r="W37" i="1"/>
  <c r="W53" i="1"/>
  <c r="W69" i="1"/>
  <c r="W85" i="1"/>
  <c r="W101" i="1"/>
  <c r="W117" i="1"/>
  <c r="W133" i="1"/>
  <c r="W149" i="1"/>
  <c r="W165" i="1"/>
  <c r="W181" i="1"/>
  <c r="W197" i="1"/>
  <c r="W43" i="1"/>
  <c r="W99" i="1"/>
  <c r="W143" i="1"/>
  <c r="W191" i="1"/>
  <c r="W18" i="1"/>
  <c r="W34" i="1"/>
  <c r="W50" i="1"/>
  <c r="W66" i="1"/>
  <c r="W82" i="1"/>
  <c r="W98" i="1"/>
  <c r="W114" i="1"/>
  <c r="W130" i="1"/>
  <c r="W146" i="1"/>
  <c r="W162" i="1"/>
  <c r="W178" i="1"/>
  <c r="W194" i="1"/>
  <c r="W210" i="1"/>
  <c r="W23" i="1"/>
  <c r="W39" i="1"/>
  <c r="W75" i="1"/>
  <c r="W119" i="1"/>
  <c r="W171" i="1"/>
  <c r="V8" i="1"/>
  <c r="V24" i="1"/>
  <c r="V40" i="1"/>
  <c r="V56" i="1"/>
  <c r="V72" i="1"/>
  <c r="V88" i="1"/>
  <c r="V104" i="1"/>
  <c r="V120" i="1"/>
  <c r="V136" i="1"/>
  <c r="V152" i="1"/>
  <c r="V168" i="1"/>
  <c r="V184" i="1"/>
  <c r="V200" i="1"/>
  <c r="V193" i="1"/>
  <c r="V47" i="1"/>
  <c r="V95" i="1"/>
  <c r="V143" i="1"/>
  <c r="V187" i="1"/>
  <c r="V17" i="1"/>
  <c r="V33" i="1"/>
  <c r="V49" i="1"/>
  <c r="V65" i="1"/>
  <c r="AC36" i="1"/>
  <c r="AC100" i="1"/>
  <c r="AC164" i="1"/>
  <c r="AC55" i="1"/>
  <c r="AC21" i="1"/>
  <c r="AC85" i="1"/>
  <c r="AC149" i="1"/>
  <c r="AC75" i="1"/>
  <c r="AC26" i="1"/>
  <c r="AC90" i="1"/>
  <c r="AC154" i="1"/>
  <c r="AC15" i="1"/>
  <c r="AC167" i="1"/>
  <c r="AB56" i="1"/>
  <c r="AB120" i="1"/>
  <c r="AB184" i="1"/>
  <c r="AB131" i="1"/>
  <c r="AB45" i="1"/>
  <c r="AB109" i="1"/>
  <c r="AB173" i="1"/>
  <c r="AB83" i="1"/>
  <c r="AB30" i="1"/>
  <c r="AB94" i="1"/>
  <c r="AB158" i="1"/>
  <c r="AB39" i="1"/>
  <c r="AA9" i="1"/>
  <c r="AA73" i="1"/>
  <c r="AA137" i="1"/>
  <c r="AA201" i="1"/>
  <c r="AA56" i="1"/>
  <c r="AA176" i="1"/>
  <c r="AA38" i="1"/>
  <c r="AA82" i="1"/>
  <c r="AA122" i="1"/>
  <c r="AA154" i="1"/>
  <c r="AA202" i="1"/>
  <c r="AA100" i="1"/>
  <c r="AA200" i="1"/>
  <c r="AA39" i="1"/>
  <c r="AA71" i="1"/>
  <c r="AA103" i="1"/>
  <c r="AA135" i="1"/>
  <c r="AA167" i="1"/>
  <c r="AA199" i="1"/>
  <c r="AA60" i="1"/>
  <c r="AA156" i="1"/>
  <c r="Z20" i="1"/>
  <c r="Z52" i="1"/>
  <c r="Z84" i="1"/>
  <c r="Z116" i="1"/>
  <c r="Z148" i="1"/>
  <c r="Z180" i="1"/>
  <c r="Z185" i="1"/>
  <c r="Z107" i="1"/>
  <c r="Z9" i="1"/>
  <c r="Z41" i="1"/>
  <c r="Z73" i="1"/>
  <c r="Z105" i="1"/>
  <c r="Z137" i="1"/>
  <c r="Z169" i="1"/>
  <c r="Z63" i="1"/>
  <c r="Z131" i="1"/>
  <c r="Z191" i="1"/>
  <c r="Z22" i="1"/>
  <c r="Z46" i="1"/>
  <c r="Z62" i="1"/>
  <c r="Z78" i="1"/>
  <c r="Z94" i="1"/>
  <c r="Z110" i="1"/>
  <c r="Z126" i="1"/>
  <c r="Z142" i="1"/>
  <c r="Z158" i="1"/>
  <c r="Z174" i="1"/>
  <c r="Z190" i="1"/>
  <c r="Z206" i="1"/>
  <c r="Z19" i="1"/>
  <c r="Z35" i="1"/>
  <c r="Z55" i="1"/>
  <c r="Z103" i="1"/>
  <c r="Z147" i="1"/>
  <c r="Z195" i="1"/>
  <c r="Y16" i="1"/>
  <c r="Y32" i="1"/>
  <c r="Y48" i="1"/>
  <c r="Y64" i="1"/>
  <c r="Y80" i="1"/>
  <c r="Y96" i="1"/>
  <c r="Y112" i="1"/>
  <c r="Y128" i="1"/>
  <c r="Y144" i="1"/>
  <c r="Y160" i="1"/>
  <c r="Y176" i="1"/>
  <c r="Y192" i="1"/>
  <c r="Y208" i="1"/>
  <c r="Y71" i="1"/>
  <c r="Y123" i="1"/>
  <c r="Y171" i="1"/>
  <c r="Y13" i="1"/>
  <c r="Y29" i="1"/>
  <c r="Y45" i="1"/>
  <c r="Y61" i="1"/>
  <c r="Y77" i="1"/>
  <c r="Y93" i="1"/>
  <c r="Y109" i="1"/>
  <c r="Y125" i="1"/>
  <c r="Y141" i="1"/>
  <c r="Y157" i="1"/>
  <c r="Y173" i="1"/>
  <c r="Y189" i="1"/>
  <c r="Y205" i="1"/>
  <c r="Y39" i="1"/>
  <c r="Y87" i="1"/>
  <c r="Y131" i="1"/>
  <c r="Y179" i="1"/>
  <c r="Y14" i="1"/>
  <c r="Y30" i="1"/>
  <c r="Y46" i="1"/>
  <c r="Y62" i="1"/>
  <c r="Y78" i="1"/>
  <c r="Y94" i="1"/>
  <c r="Y110" i="1"/>
  <c r="Y126" i="1"/>
  <c r="Y142" i="1"/>
  <c r="Y158" i="1"/>
  <c r="Y174" i="1"/>
  <c r="Y190" i="1"/>
  <c r="Y206" i="1"/>
  <c r="Y23" i="1"/>
  <c r="Y67" i="1"/>
  <c r="Y115" i="1"/>
  <c r="Y163" i="1"/>
  <c r="Y207" i="1"/>
  <c r="X20" i="1"/>
  <c r="X36" i="1"/>
  <c r="X52" i="1"/>
  <c r="X68" i="1"/>
  <c r="X84" i="1"/>
  <c r="X100" i="1"/>
  <c r="X116" i="1"/>
  <c r="X132" i="1"/>
  <c r="X148" i="1"/>
  <c r="X164" i="1"/>
  <c r="X180" i="1"/>
  <c r="X196" i="1"/>
  <c r="X189" i="1"/>
  <c r="X63" i="1"/>
  <c r="X111" i="1"/>
  <c r="X159" i="1"/>
  <c r="X207" i="1"/>
  <c r="X21" i="1"/>
  <c r="X37" i="1"/>
  <c r="X53" i="1"/>
  <c r="X69" i="1"/>
  <c r="X85" i="1"/>
  <c r="X101" i="1"/>
  <c r="X117" i="1"/>
  <c r="X133" i="1"/>
  <c r="X149" i="1"/>
  <c r="X165" i="1"/>
  <c r="X181" i="1"/>
  <c r="X209" i="1"/>
  <c r="X95" i="1"/>
  <c r="X143" i="1"/>
  <c r="X191" i="1"/>
  <c r="X18" i="1"/>
  <c r="X34" i="1"/>
  <c r="X50" i="1"/>
  <c r="X66" i="1"/>
  <c r="X82" i="1"/>
  <c r="X98" i="1"/>
  <c r="X114" i="1"/>
  <c r="X130" i="1"/>
  <c r="X146" i="1"/>
  <c r="X162" i="1"/>
  <c r="X178" i="1"/>
  <c r="X194" i="1"/>
  <c r="X210" i="1"/>
  <c r="X23" i="1"/>
  <c r="X39" i="1"/>
  <c r="X67" i="1"/>
  <c r="X115" i="1"/>
  <c r="X163" i="1"/>
  <c r="W8" i="1"/>
  <c r="W24" i="1"/>
  <c r="W40" i="1"/>
  <c r="W56" i="1"/>
  <c r="W72" i="1"/>
  <c r="W88" i="1"/>
  <c r="W104" i="1"/>
  <c r="W120" i="1"/>
  <c r="W136" i="1"/>
  <c r="W152" i="1"/>
  <c r="W168" i="1"/>
  <c r="W184" i="1"/>
  <c r="W200" i="1"/>
  <c r="W67" i="1"/>
  <c r="W115" i="1"/>
  <c r="W163" i="1"/>
  <c r="W9" i="1"/>
  <c r="W25" i="1"/>
  <c r="AC64" i="1"/>
  <c r="AC192" i="1"/>
  <c r="AC49" i="1"/>
  <c r="AC177" i="1"/>
  <c r="AC54" i="1"/>
  <c r="AC182" i="1"/>
  <c r="AB20" i="1"/>
  <c r="AB148" i="1"/>
  <c r="AB9" i="1"/>
  <c r="AB137" i="1"/>
  <c r="AB163" i="1"/>
  <c r="AB122" i="1"/>
  <c r="AB123" i="1"/>
  <c r="AA101" i="1"/>
  <c r="AA182" i="1"/>
  <c r="AA10" i="1"/>
  <c r="AA98" i="1"/>
  <c r="AA166" i="1"/>
  <c r="AA136" i="1"/>
  <c r="AA51" i="1"/>
  <c r="AA115" i="1"/>
  <c r="AA179" i="1"/>
  <c r="AA96" i="1"/>
  <c r="Z32" i="1"/>
  <c r="Z96" i="1"/>
  <c r="Z160" i="1"/>
  <c r="Z209" i="1"/>
  <c r="Z21" i="1"/>
  <c r="Z85" i="1"/>
  <c r="Z149" i="1"/>
  <c r="Z87" i="1"/>
  <c r="Z203" i="1"/>
  <c r="Z50" i="1"/>
  <c r="Z82" i="1"/>
  <c r="Z114" i="1"/>
  <c r="Z146" i="1"/>
  <c r="Z178" i="1"/>
  <c r="Z210" i="1"/>
  <c r="Z39" i="1"/>
  <c r="Z115" i="1"/>
  <c r="Z207" i="1"/>
  <c r="Y36" i="1"/>
  <c r="Y68" i="1"/>
  <c r="Y100" i="1"/>
  <c r="Y132" i="1"/>
  <c r="Y164" i="1"/>
  <c r="Y196" i="1"/>
  <c r="Y83" i="1"/>
  <c r="Y183" i="1"/>
  <c r="Y33" i="1"/>
  <c r="Y65" i="1"/>
  <c r="Y97" i="1"/>
  <c r="Y129" i="1"/>
  <c r="Y161" i="1"/>
  <c r="Y193" i="1"/>
  <c r="Y51" i="1"/>
  <c r="Y143" i="1"/>
  <c r="Y18" i="1"/>
  <c r="Y50" i="1"/>
  <c r="Y82" i="1"/>
  <c r="Y114" i="1"/>
  <c r="Y146" i="1"/>
  <c r="Y178" i="1"/>
  <c r="Y210" i="1"/>
  <c r="Y79" i="1"/>
  <c r="Y175" i="1"/>
  <c r="X24" i="1"/>
  <c r="X56" i="1"/>
  <c r="X88" i="1"/>
  <c r="X120" i="1"/>
  <c r="X152" i="1"/>
  <c r="X184" i="1"/>
  <c r="X197" i="1"/>
  <c r="X123" i="1"/>
  <c r="X9" i="1"/>
  <c r="X41" i="1"/>
  <c r="X73" i="1"/>
  <c r="X105" i="1"/>
  <c r="X137" i="1"/>
  <c r="X169" i="1"/>
  <c r="X55" i="1"/>
  <c r="X155" i="1"/>
  <c r="X22" i="1"/>
  <c r="X54" i="1"/>
  <c r="X86" i="1"/>
  <c r="X118" i="1"/>
  <c r="X150" i="1"/>
  <c r="X182" i="1"/>
  <c r="X11" i="1"/>
  <c r="X43" i="1"/>
  <c r="X127" i="1"/>
  <c r="W12" i="1"/>
  <c r="W44" i="1"/>
  <c r="W76" i="1"/>
  <c r="W108" i="1"/>
  <c r="W140" i="1"/>
  <c r="W172" i="1"/>
  <c r="W204" i="1"/>
  <c r="W127" i="1"/>
  <c r="W13" i="1"/>
  <c r="W41" i="1"/>
  <c r="W61" i="1"/>
  <c r="W81" i="1"/>
  <c r="W105" i="1"/>
  <c r="W125" i="1"/>
  <c r="W145" i="1"/>
  <c r="W169" i="1"/>
  <c r="W189" i="1"/>
  <c r="W209" i="1"/>
  <c r="W111" i="1"/>
  <c r="W167" i="1"/>
  <c r="W14" i="1"/>
  <c r="W38" i="1"/>
  <c r="W58" i="1"/>
  <c r="W78" i="1"/>
  <c r="W102" i="1"/>
  <c r="W122" i="1"/>
  <c r="W142" i="1"/>
  <c r="W166" i="1"/>
  <c r="W186" i="1"/>
  <c r="W206" i="1"/>
  <c r="W27" i="1"/>
  <c r="W55" i="1"/>
  <c r="W107" i="1"/>
  <c r="W183" i="1"/>
  <c r="V16" i="1"/>
  <c r="V36" i="1"/>
  <c r="V60" i="1"/>
  <c r="V80" i="1"/>
  <c r="V100" i="1"/>
  <c r="V124" i="1"/>
  <c r="V144" i="1"/>
  <c r="V164" i="1"/>
  <c r="V188" i="1"/>
  <c r="V208" i="1"/>
  <c r="V35" i="1"/>
  <c r="V107" i="1"/>
  <c r="V167" i="1"/>
  <c r="V13" i="1"/>
  <c r="V37" i="1"/>
  <c r="V57" i="1"/>
  <c r="V77" i="1"/>
  <c r="V93" i="1"/>
  <c r="V109" i="1"/>
  <c r="V125" i="1"/>
  <c r="V141" i="1"/>
  <c r="V157" i="1"/>
  <c r="V173" i="1"/>
  <c r="V197" i="1"/>
  <c r="V39" i="1"/>
  <c r="V87" i="1"/>
  <c r="V135" i="1"/>
  <c r="V183" i="1"/>
  <c r="V14" i="1"/>
  <c r="V30" i="1"/>
  <c r="AC68" i="1"/>
  <c r="AC196" i="1"/>
  <c r="AC53" i="1"/>
  <c r="AC181" i="1"/>
  <c r="AC58" i="1"/>
  <c r="AC186" i="1"/>
  <c r="AB24" i="1"/>
  <c r="AB152" i="1"/>
  <c r="AB13" i="1"/>
  <c r="AB141" i="1"/>
  <c r="AB175" i="1"/>
  <c r="AB126" i="1"/>
  <c r="AB135" i="1"/>
  <c r="AA105" i="1"/>
  <c r="AA190" i="1"/>
  <c r="AA18" i="1"/>
  <c r="AA102" i="1"/>
  <c r="AA174" i="1"/>
  <c r="AA148" i="1"/>
  <c r="AA55" i="1"/>
  <c r="AA119" i="1"/>
  <c r="AA183" i="1"/>
  <c r="AA108" i="1"/>
  <c r="Z36" i="1"/>
  <c r="Z100" i="1"/>
  <c r="Z164" i="1"/>
  <c r="Z59" i="1"/>
  <c r="Z25" i="1"/>
  <c r="Z89" i="1"/>
  <c r="Z153" i="1"/>
  <c r="Z99" i="1"/>
  <c r="Z14" i="1"/>
  <c r="Z54" i="1"/>
  <c r="Z86" i="1"/>
  <c r="Z118" i="1"/>
  <c r="Z150" i="1"/>
  <c r="Z182" i="1"/>
  <c r="Z11" i="1"/>
  <c r="Z43" i="1"/>
  <c r="Z127" i="1"/>
  <c r="Y8" i="1"/>
  <c r="Y40" i="1"/>
  <c r="Y72" i="1"/>
  <c r="Y104" i="1"/>
  <c r="Y136" i="1"/>
  <c r="Y168" i="1"/>
  <c r="Y200" i="1"/>
  <c r="Y95" i="1"/>
  <c r="Y195" i="1"/>
  <c r="Y37" i="1"/>
  <c r="Y69" i="1"/>
  <c r="Y101" i="1"/>
  <c r="Y133" i="1"/>
  <c r="Y165" i="1"/>
  <c r="Y197" i="1"/>
  <c r="Y63" i="1"/>
  <c r="Y155" i="1"/>
  <c r="Y22" i="1"/>
  <c r="Y54" i="1"/>
  <c r="Y86" i="1"/>
  <c r="Y118" i="1"/>
  <c r="Y150" i="1"/>
  <c r="Y182" i="1"/>
  <c r="Y11" i="1"/>
  <c r="Y91" i="1"/>
  <c r="Y187" i="1"/>
  <c r="X28" i="1"/>
  <c r="X60" i="1"/>
  <c r="X92" i="1"/>
  <c r="X124" i="1"/>
  <c r="X156" i="1"/>
  <c r="X188" i="1"/>
  <c r="X205" i="1"/>
  <c r="X135" i="1"/>
  <c r="X13" i="1"/>
  <c r="X45" i="1"/>
  <c r="X77" i="1"/>
  <c r="X109" i="1"/>
  <c r="X141" i="1"/>
  <c r="X173" i="1"/>
  <c r="X71" i="1"/>
  <c r="X167" i="1"/>
  <c r="X26" i="1"/>
  <c r="X58" i="1"/>
  <c r="X90" i="1"/>
  <c r="X122" i="1"/>
  <c r="X154" i="1"/>
  <c r="X186" i="1"/>
  <c r="X15" i="1"/>
  <c r="X51" i="1"/>
  <c r="X139" i="1"/>
  <c r="W16" i="1"/>
  <c r="W48" i="1"/>
  <c r="W80" i="1"/>
  <c r="W112" i="1"/>
  <c r="W144" i="1"/>
  <c r="W176" i="1"/>
  <c r="W208" i="1"/>
  <c r="W139" i="1"/>
  <c r="W17" i="1"/>
  <c r="W45" i="1"/>
  <c r="W65" i="1"/>
  <c r="W89" i="1"/>
  <c r="W109" i="1"/>
  <c r="W129" i="1"/>
  <c r="W153" i="1"/>
  <c r="W173" i="1"/>
  <c r="W193" i="1"/>
  <c r="W59" i="1"/>
  <c r="W123" i="1"/>
  <c r="W179" i="1"/>
  <c r="W22" i="1"/>
  <c r="W42" i="1"/>
  <c r="W62" i="1"/>
  <c r="W86" i="1"/>
  <c r="W106" i="1"/>
  <c r="W126" i="1"/>
  <c r="W150" i="1"/>
  <c r="W170" i="1"/>
  <c r="W190" i="1"/>
  <c r="W11" i="1"/>
  <c r="W31" i="1"/>
  <c r="W63" i="1"/>
  <c r="W135" i="1"/>
  <c r="W195" i="1"/>
  <c r="V20" i="1"/>
  <c r="V44" i="1"/>
  <c r="V64" i="1"/>
  <c r="V84" i="1"/>
  <c r="V108" i="1"/>
  <c r="V128" i="1"/>
  <c r="V148" i="1"/>
  <c r="V172" i="1"/>
  <c r="V192" i="1"/>
  <c r="V185" i="1"/>
  <c r="V59" i="1"/>
  <c r="V119" i="1"/>
  <c r="V179" i="1"/>
  <c r="V21" i="1"/>
  <c r="V41" i="1"/>
  <c r="V61" i="1"/>
  <c r="V81" i="1"/>
  <c r="V97" i="1"/>
  <c r="V113" i="1"/>
  <c r="V129" i="1"/>
  <c r="V145" i="1"/>
  <c r="V161" i="1"/>
  <c r="V177" i="1"/>
  <c r="V205" i="1"/>
  <c r="V51" i="1"/>
  <c r="V99" i="1"/>
  <c r="V147" i="1"/>
  <c r="V195" i="1"/>
  <c r="V18" i="1"/>
  <c r="V34" i="1"/>
  <c r="V50" i="1"/>
  <c r="V66" i="1"/>
  <c r="V82" i="1"/>
  <c r="V98" i="1"/>
  <c r="V114" i="1"/>
  <c r="V130" i="1"/>
  <c r="V146" i="1"/>
  <c r="V162" i="1"/>
  <c r="V178" i="1"/>
  <c r="V194" i="1"/>
  <c r="V210" i="1"/>
  <c r="V31" i="1"/>
  <c r="V79" i="1"/>
  <c r="V127" i="1"/>
  <c r="V175" i="1"/>
  <c r="U12" i="1"/>
  <c r="U28" i="1"/>
  <c r="U44" i="1"/>
  <c r="U60" i="1"/>
  <c r="U76" i="1"/>
  <c r="U92" i="1"/>
  <c r="U108" i="1"/>
  <c r="U124" i="1"/>
  <c r="U140" i="1"/>
  <c r="U156" i="1"/>
  <c r="U172" i="1"/>
  <c r="U188" i="1"/>
  <c r="U204" i="1"/>
  <c r="U39" i="1"/>
  <c r="U91" i="1"/>
  <c r="U139" i="1"/>
  <c r="U187" i="1"/>
  <c r="U17" i="1"/>
  <c r="U33" i="1"/>
  <c r="U49" i="1"/>
  <c r="U65" i="1"/>
  <c r="U81" i="1"/>
  <c r="U97" i="1"/>
  <c r="U113" i="1"/>
  <c r="U129" i="1"/>
  <c r="U145" i="1"/>
  <c r="U161" i="1"/>
  <c r="U177" i="1"/>
  <c r="U193" i="1"/>
  <c r="U51" i="1"/>
  <c r="U99" i="1"/>
  <c r="U147" i="1"/>
  <c r="U195" i="1"/>
  <c r="U18" i="1"/>
  <c r="U34" i="1"/>
  <c r="U50" i="1"/>
  <c r="U66" i="1"/>
  <c r="U82" i="1"/>
  <c r="U98" i="1"/>
  <c r="U114" i="1"/>
  <c r="U130" i="1"/>
  <c r="U146" i="1"/>
  <c r="U162" i="1"/>
  <c r="U178" i="1"/>
  <c r="U194" i="1"/>
  <c r="U210" i="1"/>
  <c r="U23" i="1"/>
  <c r="U47" i="1"/>
  <c r="U95" i="1"/>
  <c r="U143" i="1"/>
  <c r="U191" i="1"/>
  <c r="T16" i="1"/>
  <c r="T32" i="1"/>
  <c r="T48" i="1"/>
  <c r="T64" i="1"/>
  <c r="T80" i="1"/>
  <c r="T96" i="1"/>
  <c r="T112" i="1"/>
  <c r="T128" i="1"/>
  <c r="T144" i="1"/>
  <c r="T160" i="1"/>
  <c r="T176" i="1"/>
  <c r="T192" i="1"/>
  <c r="T208" i="1"/>
  <c r="T75" i="1"/>
  <c r="T123" i="1"/>
  <c r="T171" i="1"/>
  <c r="T9" i="1"/>
  <c r="T25" i="1"/>
  <c r="T41" i="1"/>
  <c r="T57" i="1"/>
  <c r="T73" i="1"/>
  <c r="T89" i="1"/>
  <c r="T105" i="1"/>
  <c r="T121" i="1"/>
  <c r="T137" i="1"/>
  <c r="T153" i="1"/>
  <c r="T169" i="1"/>
  <c r="T185" i="1"/>
  <c r="T201" i="1"/>
  <c r="T15" i="1"/>
  <c r="T55" i="1"/>
  <c r="T103" i="1"/>
  <c r="T151" i="1"/>
  <c r="T199" i="1"/>
  <c r="AC128" i="1"/>
  <c r="AC113" i="1"/>
  <c r="AC118" i="1"/>
  <c r="AB84" i="1"/>
  <c r="AB73" i="1"/>
  <c r="AB58" i="1"/>
  <c r="AA37" i="1"/>
  <c r="AA104" i="1"/>
  <c r="AA134" i="1"/>
  <c r="AA19" i="1"/>
  <c r="AA147" i="1"/>
  <c r="AA192" i="1"/>
  <c r="Z128" i="1"/>
  <c r="Z151" i="1"/>
  <c r="Z117" i="1"/>
  <c r="Z143" i="1"/>
  <c r="Z66" i="1"/>
  <c r="Z130" i="1"/>
  <c r="Z194" i="1"/>
  <c r="Z67" i="1"/>
  <c r="Y20" i="1"/>
  <c r="Y84" i="1"/>
  <c r="Y148" i="1"/>
  <c r="Y27" i="1"/>
  <c r="Y17" i="1"/>
  <c r="Y81" i="1"/>
  <c r="Y145" i="1"/>
  <c r="Y209" i="1"/>
  <c r="Y191" i="1"/>
  <c r="Y66" i="1"/>
  <c r="Y130" i="1"/>
  <c r="Y194" i="1"/>
  <c r="Y127" i="1"/>
  <c r="X40" i="1"/>
  <c r="X104" i="1"/>
  <c r="X168" i="1"/>
  <c r="X75" i="1"/>
  <c r="X25" i="1"/>
  <c r="X89" i="1"/>
  <c r="X153" i="1"/>
  <c r="X107" i="1"/>
  <c r="X38" i="1"/>
  <c r="X102" i="1"/>
  <c r="X166" i="1"/>
  <c r="X27" i="1"/>
  <c r="X175" i="1"/>
  <c r="W60" i="1"/>
  <c r="W124" i="1"/>
  <c r="W188" i="1"/>
  <c r="W175" i="1"/>
  <c r="W49" i="1"/>
  <c r="W93" i="1"/>
  <c r="W137" i="1"/>
  <c r="W177" i="1"/>
  <c r="W71" i="1"/>
  <c r="W203" i="1"/>
  <c r="W46" i="1"/>
  <c r="W90" i="1"/>
  <c r="W134" i="1"/>
  <c r="W174" i="1"/>
  <c r="W15" i="1"/>
  <c r="W83" i="1"/>
  <c r="W207" i="1"/>
  <c r="V48" i="1"/>
  <c r="V92" i="1"/>
  <c r="V132" i="1"/>
  <c r="V176" i="1"/>
  <c r="V201" i="1"/>
  <c r="V131" i="1"/>
  <c r="V25" i="1"/>
  <c r="V69" i="1"/>
  <c r="V101" i="1"/>
  <c r="V133" i="1"/>
  <c r="V165" i="1"/>
  <c r="V209" i="1"/>
  <c r="V111" i="1"/>
  <c r="V207" i="1"/>
  <c r="V38" i="1"/>
  <c r="V58" i="1"/>
  <c r="V78" i="1"/>
  <c r="V102" i="1"/>
  <c r="V122" i="1"/>
  <c r="V142" i="1"/>
  <c r="V166" i="1"/>
  <c r="V186" i="1"/>
  <c r="V206" i="1"/>
  <c r="V43" i="1"/>
  <c r="V103" i="1"/>
  <c r="V163" i="1"/>
  <c r="U16" i="1"/>
  <c r="U36" i="1"/>
  <c r="U56" i="1"/>
  <c r="U80" i="1"/>
  <c r="U100" i="1"/>
  <c r="U120" i="1"/>
  <c r="U144" i="1"/>
  <c r="U164" i="1"/>
  <c r="U184" i="1"/>
  <c r="U208" i="1"/>
  <c r="U67" i="1"/>
  <c r="U127" i="1"/>
  <c r="U199" i="1"/>
  <c r="U25" i="1"/>
  <c r="U45" i="1"/>
  <c r="U69" i="1"/>
  <c r="U89" i="1"/>
  <c r="U109" i="1"/>
  <c r="U133" i="1"/>
  <c r="U153" i="1"/>
  <c r="U173" i="1"/>
  <c r="U197" i="1"/>
  <c r="U75" i="1"/>
  <c r="U135" i="1"/>
  <c r="U207" i="1"/>
  <c r="U26" i="1"/>
  <c r="U46" i="1"/>
  <c r="U70" i="1"/>
  <c r="U90" i="1"/>
  <c r="U110" i="1"/>
  <c r="U134" i="1"/>
  <c r="U154" i="1"/>
  <c r="U174" i="1"/>
  <c r="U198" i="1"/>
  <c r="U15" i="1"/>
  <c r="U43" i="1"/>
  <c r="U107" i="1"/>
  <c r="U167" i="1"/>
  <c r="T12" i="1"/>
  <c r="T36" i="1"/>
  <c r="T56" i="1"/>
  <c r="T76" i="1"/>
  <c r="T100" i="1"/>
  <c r="T120" i="1"/>
  <c r="T140" i="1"/>
  <c r="T164" i="1"/>
  <c r="T184" i="1"/>
  <c r="T204" i="1"/>
  <c r="T87" i="1"/>
  <c r="T147" i="1"/>
  <c r="T207" i="1"/>
  <c r="T29" i="1"/>
  <c r="T49" i="1"/>
  <c r="T69" i="1"/>
  <c r="T93" i="1"/>
  <c r="T113" i="1"/>
  <c r="T133" i="1"/>
  <c r="T157" i="1"/>
  <c r="T177" i="1"/>
  <c r="T197" i="1"/>
  <c r="T23" i="1"/>
  <c r="T79" i="1"/>
  <c r="T139" i="1"/>
  <c r="T10" i="1"/>
  <c r="T26" i="1"/>
  <c r="T42" i="1"/>
  <c r="T58" i="1"/>
  <c r="T74" i="1"/>
  <c r="T90" i="1"/>
  <c r="T106" i="1"/>
  <c r="T122" i="1"/>
  <c r="T138" i="1"/>
  <c r="T154" i="1"/>
  <c r="T170" i="1"/>
  <c r="T186" i="1"/>
  <c r="T202" i="1"/>
  <c r="T27" i="1"/>
  <c r="T71" i="1"/>
  <c r="T119" i="1"/>
  <c r="T167" i="1"/>
  <c r="S8" i="1"/>
  <c r="S24" i="1"/>
  <c r="S40" i="1"/>
  <c r="S56" i="1"/>
  <c r="S72" i="1"/>
  <c r="S88" i="1"/>
  <c r="S104" i="1"/>
  <c r="S120" i="1"/>
  <c r="S136" i="1"/>
  <c r="S152" i="1"/>
  <c r="S168" i="1"/>
  <c r="S192" i="1"/>
  <c r="S197" i="1"/>
  <c r="S46" i="1"/>
  <c r="S94" i="1"/>
  <c r="S142" i="1"/>
  <c r="S190" i="1"/>
  <c r="S17" i="1"/>
  <c r="S33" i="1"/>
  <c r="S49" i="1"/>
  <c r="S65" i="1"/>
  <c r="S81" i="1"/>
  <c r="S97" i="1"/>
  <c r="S113" i="1"/>
  <c r="S129" i="1"/>
  <c r="S145" i="1"/>
  <c r="S161" i="1"/>
  <c r="S177" i="1"/>
  <c r="S22" i="1"/>
  <c r="S62" i="1"/>
  <c r="S110" i="1"/>
  <c r="S158" i="1"/>
  <c r="S206" i="1"/>
  <c r="S23" i="1"/>
  <c r="S39" i="1"/>
  <c r="S55" i="1"/>
  <c r="S71" i="1"/>
  <c r="S87" i="1"/>
  <c r="S103" i="1"/>
  <c r="S119" i="1"/>
  <c r="S135" i="1"/>
  <c r="S151" i="1"/>
  <c r="S167" i="1"/>
  <c r="S183" i="1"/>
  <c r="S199" i="1"/>
  <c r="S188" i="1"/>
  <c r="S193" i="1"/>
  <c r="S42" i="1"/>
  <c r="S90" i="1"/>
  <c r="S138" i="1"/>
  <c r="S186" i="1"/>
  <c r="R9" i="1"/>
  <c r="R25" i="1"/>
  <c r="R41" i="1"/>
  <c r="R57" i="1"/>
  <c r="R73" i="1"/>
  <c r="R89" i="1"/>
  <c r="R105" i="1"/>
  <c r="R121" i="1"/>
  <c r="R137" i="1"/>
  <c r="R153" i="1"/>
  <c r="R169" i="1"/>
  <c r="R185" i="1"/>
  <c r="R201" i="1"/>
  <c r="R74" i="1"/>
  <c r="R98" i="1"/>
  <c r="R126" i="1"/>
  <c r="R158" i="1"/>
  <c r="R190" i="1"/>
  <c r="R56" i="1"/>
  <c r="R104" i="1"/>
  <c r="R152" i="1"/>
  <c r="R200" i="1"/>
  <c r="R22" i="1"/>
  <c r="R38" i="1"/>
  <c r="R54" i="1"/>
  <c r="R86" i="1"/>
  <c r="R122" i="1"/>
  <c r="R154" i="1"/>
  <c r="R186" i="1"/>
  <c r="R44" i="1"/>
  <c r="R96" i="1"/>
  <c r="R144" i="1"/>
  <c r="R192" i="1"/>
  <c r="R19" i="1"/>
  <c r="R35" i="1"/>
  <c r="R51" i="1"/>
  <c r="R67" i="1"/>
  <c r="R83" i="1"/>
  <c r="R99" i="1"/>
  <c r="R115" i="1"/>
  <c r="R131" i="1"/>
  <c r="R147" i="1"/>
  <c r="R163" i="1"/>
  <c r="R179" i="1"/>
  <c r="R195" i="1"/>
  <c r="R12" i="1"/>
  <c r="R28" i="1"/>
  <c r="R52" i="1"/>
  <c r="R100" i="1"/>
  <c r="R148" i="1"/>
  <c r="R196" i="1"/>
  <c r="Q13" i="1"/>
  <c r="Q29" i="1"/>
  <c r="Q45" i="1"/>
  <c r="Q61" i="1"/>
  <c r="Q77" i="1"/>
  <c r="Q93" i="1"/>
  <c r="Q109" i="1"/>
  <c r="Q125" i="1"/>
  <c r="Q141" i="1"/>
  <c r="Q157" i="1"/>
  <c r="Q173" i="1"/>
  <c r="Q189" i="1"/>
  <c r="Q205" i="1"/>
  <c r="Q16" i="1"/>
  <c r="Q64" i="1"/>
  <c r="Q112" i="1"/>
  <c r="Q160" i="1"/>
  <c r="Q208" i="1"/>
  <c r="Q22" i="1"/>
  <c r="Q38" i="1"/>
  <c r="Q54" i="1"/>
  <c r="Q70" i="1"/>
  <c r="Q86" i="1"/>
  <c r="Q102" i="1"/>
  <c r="Q118" i="1"/>
  <c r="Q134" i="1"/>
  <c r="Q150" i="1"/>
  <c r="Q166" i="1"/>
  <c r="Q182" i="1"/>
  <c r="Q198" i="1"/>
  <c r="Q40" i="1"/>
  <c r="Q92" i="1"/>
  <c r="Q140" i="1"/>
  <c r="Q188" i="1"/>
  <c r="Q19" i="1"/>
  <c r="Q35" i="1"/>
  <c r="Q51" i="1"/>
  <c r="Q67" i="1"/>
  <c r="Q83" i="1"/>
  <c r="Q99" i="1"/>
  <c r="Q115" i="1"/>
  <c r="Q131" i="1"/>
  <c r="Q147" i="1"/>
  <c r="Q163" i="1"/>
  <c r="Q179" i="1"/>
  <c r="Q195" i="1"/>
  <c r="Q20" i="1"/>
  <c r="Q60" i="1"/>
  <c r="Q108" i="1"/>
  <c r="Q156" i="1"/>
  <c r="Q204" i="1"/>
  <c r="AC159" i="1"/>
  <c r="AC59" i="1"/>
  <c r="AB15" i="1"/>
  <c r="AB186" i="1"/>
  <c r="AA54" i="1"/>
  <c r="AA83" i="1"/>
  <c r="Z64" i="1"/>
  <c r="Z53" i="1"/>
  <c r="Z30" i="1"/>
  <c r="Z162" i="1"/>
  <c r="Z159" i="1"/>
  <c r="Y116" i="1"/>
  <c r="Y135" i="1"/>
  <c r="Y113" i="1"/>
  <c r="Y99" i="1"/>
  <c r="Y98" i="1"/>
  <c r="Y35" i="1"/>
  <c r="X72" i="1"/>
  <c r="X200" i="1"/>
  <c r="X57" i="1"/>
  <c r="X185" i="1"/>
  <c r="X70" i="1"/>
  <c r="X198" i="1"/>
  <c r="W28" i="1"/>
  <c r="W156" i="1"/>
  <c r="W29" i="1"/>
  <c r="W113" i="1"/>
  <c r="W201" i="1"/>
  <c r="W26" i="1"/>
  <c r="W110" i="1"/>
  <c r="W198" i="1"/>
  <c r="W147" i="1"/>
  <c r="V68" i="1"/>
  <c r="V156" i="1"/>
  <c r="V71" i="1"/>
  <c r="V45" i="1"/>
  <c r="V117" i="1"/>
  <c r="V181" i="1"/>
  <c r="V159" i="1"/>
  <c r="V46" i="1"/>
  <c r="V90" i="1"/>
  <c r="V134" i="1"/>
  <c r="V174" i="1"/>
  <c r="V19" i="1"/>
  <c r="V139" i="1"/>
  <c r="U24" i="1"/>
  <c r="U68" i="1"/>
  <c r="U112" i="1"/>
  <c r="U152" i="1"/>
  <c r="U196" i="1"/>
  <c r="U103" i="1"/>
  <c r="U13" i="1"/>
  <c r="U57" i="1"/>
  <c r="U101" i="1"/>
  <c r="U141" i="1"/>
  <c r="U185" i="1"/>
  <c r="U111" i="1"/>
  <c r="U14" i="1"/>
  <c r="U58" i="1"/>
  <c r="U102" i="1"/>
  <c r="U142" i="1"/>
  <c r="U186" i="1"/>
  <c r="U27" i="1"/>
  <c r="U131" i="1"/>
  <c r="T24" i="1"/>
  <c r="T68" i="1"/>
  <c r="T88" i="1"/>
  <c r="T132" i="1"/>
  <c r="T172" i="1"/>
  <c r="T51" i="1"/>
  <c r="T17" i="1"/>
  <c r="T61" i="1"/>
  <c r="T101" i="1"/>
  <c r="T145" i="1"/>
  <c r="T189" i="1"/>
  <c r="T43" i="1"/>
  <c r="T175" i="1"/>
  <c r="T34" i="1"/>
  <c r="T66" i="1"/>
  <c r="T98" i="1"/>
  <c r="T130" i="1"/>
  <c r="T162" i="1"/>
  <c r="T194" i="1"/>
  <c r="T47" i="1"/>
  <c r="T191" i="1"/>
  <c r="S32" i="1"/>
  <c r="S64" i="1"/>
  <c r="S96" i="1"/>
  <c r="S128" i="1"/>
  <c r="S160" i="1"/>
  <c r="S208" i="1"/>
  <c r="S70" i="1"/>
  <c r="S166" i="1"/>
  <c r="S25" i="1"/>
  <c r="S57" i="1"/>
  <c r="S89" i="1"/>
  <c r="S121" i="1"/>
  <c r="S153" i="1"/>
  <c r="S201" i="1"/>
  <c r="S86" i="1"/>
  <c r="S182" i="1"/>
  <c r="S31" i="1"/>
  <c r="S63" i="1"/>
  <c r="S95" i="1"/>
  <c r="S127" i="1"/>
  <c r="S159" i="1"/>
  <c r="S191" i="1"/>
  <c r="S204" i="1"/>
  <c r="S66" i="1"/>
  <c r="S162" i="1"/>
  <c r="R17" i="1"/>
  <c r="R49" i="1"/>
  <c r="R81" i="1"/>
  <c r="R113" i="1"/>
  <c r="R145" i="1"/>
  <c r="R177" i="1"/>
  <c r="R209" i="1"/>
  <c r="R110" i="1"/>
  <c r="R174" i="1"/>
  <c r="R80" i="1"/>
  <c r="R176" i="1"/>
  <c r="R30" i="1"/>
  <c r="R62" i="1"/>
  <c r="R138" i="1"/>
  <c r="R202" i="1"/>
  <c r="R120" i="1"/>
  <c r="R11" i="1"/>
  <c r="R43" i="1"/>
  <c r="R75" i="1"/>
  <c r="R107" i="1"/>
  <c r="R139" i="1"/>
  <c r="R171" i="1"/>
  <c r="R203" i="1"/>
  <c r="R36" i="1"/>
  <c r="R124" i="1"/>
  <c r="Q8" i="1"/>
  <c r="Q37" i="1"/>
  <c r="Q69" i="1"/>
  <c r="Q101" i="1"/>
  <c r="Q133" i="1"/>
  <c r="Q165" i="1"/>
  <c r="Q197" i="1"/>
  <c r="Q44" i="1"/>
  <c r="Q136" i="1"/>
  <c r="Q14" i="1"/>
  <c r="Q46" i="1"/>
  <c r="Q78" i="1"/>
  <c r="Q110" i="1"/>
  <c r="Q142" i="1"/>
  <c r="Q174" i="1"/>
  <c r="Q12" i="1"/>
  <c r="Q116" i="1"/>
  <c r="Q11" i="1"/>
  <c r="Q43" i="1"/>
  <c r="Q75" i="1"/>
  <c r="Q107" i="1"/>
  <c r="Q139" i="1"/>
  <c r="Q171" i="1"/>
  <c r="Q203" i="1"/>
  <c r="Q84" i="1"/>
  <c r="Q180" i="1"/>
  <c r="AC171" i="1"/>
  <c r="AB31" i="1"/>
  <c r="AB190" i="1"/>
  <c r="AA58" i="1"/>
  <c r="AA87" i="1"/>
  <c r="Z68" i="1"/>
  <c r="Z57" i="1"/>
  <c r="Z102" i="1"/>
  <c r="Z27" i="1"/>
  <c r="Y56" i="1"/>
  <c r="Y184" i="1"/>
  <c r="Y53" i="1"/>
  <c r="Y181" i="1"/>
  <c r="Y38" i="1"/>
  <c r="Y166" i="1"/>
  <c r="X12" i="1"/>
  <c r="X204" i="1"/>
  <c r="X61" i="1"/>
  <c r="X193" i="1"/>
  <c r="X74" i="1"/>
  <c r="X202" i="1"/>
  <c r="W32" i="1"/>
  <c r="W160" i="1"/>
  <c r="W33" i="1"/>
  <c r="W121" i="1"/>
  <c r="W205" i="1"/>
  <c r="W30" i="1"/>
  <c r="W118" i="1"/>
  <c r="AC132" i="1"/>
  <c r="AC117" i="1"/>
  <c r="AC122" i="1"/>
  <c r="AB88" i="1"/>
  <c r="AB77" i="1"/>
  <c r="AB62" i="1"/>
  <c r="AA41" i="1"/>
  <c r="AA116" i="1"/>
  <c r="AA138" i="1"/>
  <c r="AA23" i="1"/>
  <c r="AA151" i="1"/>
  <c r="AA204" i="1"/>
  <c r="Z132" i="1"/>
  <c r="Z163" i="1"/>
  <c r="Z121" i="1"/>
  <c r="Z155" i="1"/>
  <c r="Z70" i="1"/>
  <c r="Z134" i="1"/>
  <c r="Z198" i="1"/>
  <c r="Z79" i="1"/>
  <c r="Y24" i="1"/>
  <c r="Y88" i="1"/>
  <c r="Y152" i="1"/>
  <c r="Y47" i="1"/>
  <c r="Y21" i="1"/>
  <c r="Y85" i="1"/>
  <c r="Y149" i="1"/>
  <c r="Y19" i="1"/>
  <c r="Y203" i="1"/>
  <c r="Y70" i="1"/>
  <c r="Y134" i="1"/>
  <c r="Y198" i="1"/>
  <c r="Y139" i="1"/>
  <c r="X44" i="1"/>
  <c r="X108" i="1"/>
  <c r="X172" i="1"/>
  <c r="X87" i="1"/>
  <c r="X29" i="1"/>
  <c r="X93" i="1"/>
  <c r="X157" i="1"/>
  <c r="X119" i="1"/>
  <c r="X42" i="1"/>
  <c r="X106" i="1"/>
  <c r="X170" i="1"/>
  <c r="X31" i="1"/>
  <c r="X187" i="1"/>
  <c r="W64" i="1"/>
  <c r="W128" i="1"/>
  <c r="W192" i="1"/>
  <c r="W187" i="1"/>
  <c r="W57" i="1"/>
  <c r="W97" i="1"/>
  <c r="W141" i="1"/>
  <c r="W185" i="1"/>
  <c r="W87" i="1"/>
  <c r="W10" i="1"/>
  <c r="W54" i="1"/>
  <c r="W94" i="1"/>
  <c r="W138" i="1"/>
  <c r="W182" i="1"/>
  <c r="W19" i="1"/>
  <c r="W95" i="1"/>
  <c r="V12" i="1"/>
  <c r="V52" i="1"/>
  <c r="V96" i="1"/>
  <c r="V140" i="1"/>
  <c r="V180" i="1"/>
  <c r="V15" i="1"/>
  <c r="V155" i="1"/>
  <c r="V29" i="1"/>
  <c r="V73" i="1"/>
  <c r="V105" i="1"/>
  <c r="V137" i="1"/>
  <c r="V169" i="1"/>
  <c r="V23" i="1"/>
  <c r="V123" i="1"/>
  <c r="V10" i="1"/>
  <c r="V42" i="1"/>
  <c r="V62" i="1"/>
  <c r="V86" i="1"/>
  <c r="V106" i="1"/>
  <c r="V126" i="1"/>
  <c r="V150" i="1"/>
  <c r="V170" i="1"/>
  <c r="V190" i="1"/>
  <c r="V11" i="1"/>
  <c r="V55" i="1"/>
  <c r="V115" i="1"/>
  <c r="V191" i="1"/>
  <c r="U20" i="1"/>
  <c r="U40" i="1"/>
  <c r="U64" i="1"/>
  <c r="U84" i="1"/>
  <c r="U104" i="1"/>
  <c r="U128" i="1"/>
  <c r="U148" i="1"/>
  <c r="U168" i="1"/>
  <c r="U192" i="1"/>
  <c r="U201" i="1"/>
  <c r="U79" i="1"/>
  <c r="U151" i="1"/>
  <c r="U9" i="1"/>
  <c r="U29" i="1"/>
  <c r="U53" i="1"/>
  <c r="U73" i="1"/>
  <c r="U93" i="1"/>
  <c r="U117" i="1"/>
  <c r="U137" i="1"/>
  <c r="U157" i="1"/>
  <c r="U181" i="1"/>
  <c r="U205" i="1"/>
  <c r="U87" i="1"/>
  <c r="U159" i="1"/>
  <c r="U10" i="1"/>
  <c r="U30" i="1"/>
  <c r="U54" i="1"/>
  <c r="U74" i="1"/>
  <c r="U94" i="1"/>
  <c r="U118" i="1"/>
  <c r="U138" i="1"/>
  <c r="U158" i="1"/>
  <c r="U182" i="1"/>
  <c r="U202" i="1"/>
  <c r="U19" i="1"/>
  <c r="U59" i="1"/>
  <c r="U119" i="1"/>
  <c r="U179" i="1"/>
  <c r="T20" i="1"/>
  <c r="T40" i="1"/>
  <c r="T60" i="1"/>
  <c r="T84" i="1"/>
  <c r="T104" i="1"/>
  <c r="T124" i="1"/>
  <c r="T148" i="1"/>
  <c r="T168" i="1"/>
  <c r="T188" i="1"/>
  <c r="T31" i="1"/>
  <c r="T99" i="1"/>
  <c r="T159" i="1"/>
  <c r="T13" i="1"/>
  <c r="T33" i="1"/>
  <c r="T53" i="1"/>
  <c r="T77" i="1"/>
  <c r="T97" i="1"/>
  <c r="T117" i="1"/>
  <c r="T141" i="1"/>
  <c r="T161" i="1"/>
  <c r="T181" i="1"/>
  <c r="T205" i="1"/>
  <c r="T35" i="1"/>
  <c r="T91" i="1"/>
  <c r="T163" i="1"/>
  <c r="T14" i="1"/>
  <c r="T30" i="1"/>
  <c r="T46" i="1"/>
  <c r="T62" i="1"/>
  <c r="T78" i="1"/>
  <c r="T94" i="1"/>
  <c r="T110" i="1"/>
  <c r="T126" i="1"/>
  <c r="T142" i="1"/>
  <c r="T158" i="1"/>
  <c r="T174" i="1"/>
  <c r="T190" i="1"/>
  <c r="T206" i="1"/>
  <c r="T39" i="1"/>
  <c r="T83" i="1"/>
  <c r="T131" i="1"/>
  <c r="T179" i="1"/>
  <c r="S12" i="1"/>
  <c r="S28" i="1"/>
  <c r="S44" i="1"/>
  <c r="S60" i="1"/>
  <c r="S76" i="1"/>
  <c r="S92" i="1"/>
  <c r="S108" i="1"/>
  <c r="S124" i="1"/>
  <c r="S140" i="1"/>
  <c r="S156" i="1"/>
  <c r="S172" i="1"/>
  <c r="S200" i="1"/>
  <c r="S209" i="1"/>
  <c r="S58" i="1"/>
  <c r="S106" i="1"/>
  <c r="S154" i="1"/>
  <c r="S202" i="1"/>
  <c r="S21" i="1"/>
  <c r="S37" i="1"/>
  <c r="S53" i="1"/>
  <c r="S69" i="1"/>
  <c r="S85" i="1"/>
  <c r="S101" i="1"/>
  <c r="S117" i="1"/>
  <c r="S133" i="1"/>
  <c r="S149" i="1"/>
  <c r="S165" i="1"/>
  <c r="S189" i="1"/>
  <c r="S26" i="1"/>
  <c r="S74" i="1"/>
  <c r="S122" i="1"/>
  <c r="S170" i="1"/>
  <c r="S11" i="1"/>
  <c r="S27" i="1"/>
  <c r="S43" i="1"/>
  <c r="S59" i="1"/>
  <c r="S75" i="1"/>
  <c r="S91" i="1"/>
  <c r="S107" i="1"/>
  <c r="S123" i="1"/>
  <c r="S139" i="1"/>
  <c r="S155" i="1"/>
  <c r="S171" i="1"/>
  <c r="S187" i="1"/>
  <c r="S203" i="1"/>
  <c r="S196" i="1"/>
  <c r="S205" i="1"/>
  <c r="S54" i="1"/>
  <c r="S102" i="1"/>
  <c r="S150" i="1"/>
  <c r="S198" i="1"/>
  <c r="R13" i="1"/>
  <c r="R29" i="1"/>
  <c r="R45" i="1"/>
  <c r="R61" i="1"/>
  <c r="R77" i="1"/>
  <c r="R93" i="1"/>
  <c r="R109" i="1"/>
  <c r="R125" i="1"/>
  <c r="R141" i="1"/>
  <c r="R157" i="1"/>
  <c r="R173" i="1"/>
  <c r="R189" i="1"/>
  <c r="R205" i="1"/>
  <c r="R78" i="1"/>
  <c r="R106" i="1"/>
  <c r="R134" i="1"/>
  <c r="R166" i="1"/>
  <c r="R198" i="1"/>
  <c r="R68" i="1"/>
  <c r="R116" i="1"/>
  <c r="R164" i="1"/>
  <c r="R10" i="1"/>
  <c r="R26" i="1"/>
  <c r="R42" i="1"/>
  <c r="R58" i="1"/>
  <c r="R94" i="1"/>
  <c r="R130" i="1"/>
  <c r="R162" i="1"/>
  <c r="R194" i="1"/>
  <c r="R60" i="1"/>
  <c r="R108" i="1"/>
  <c r="R156" i="1"/>
  <c r="R204" i="1"/>
  <c r="R23" i="1"/>
  <c r="R39" i="1"/>
  <c r="R55" i="1"/>
  <c r="R71" i="1"/>
  <c r="R87" i="1"/>
  <c r="R103" i="1"/>
  <c r="R119" i="1"/>
  <c r="R135" i="1"/>
  <c r="R151" i="1"/>
  <c r="R167" i="1"/>
  <c r="R183" i="1"/>
  <c r="R199" i="1"/>
  <c r="R16" i="1"/>
  <c r="R32" i="1"/>
  <c r="R64" i="1"/>
  <c r="R112" i="1"/>
  <c r="R160" i="1"/>
  <c r="R208" i="1"/>
  <c r="Q17" i="1"/>
  <c r="Q33" i="1"/>
  <c r="Q49" i="1"/>
  <c r="Q65" i="1"/>
  <c r="Q81" i="1"/>
  <c r="Q97" i="1"/>
  <c r="Q113" i="1"/>
  <c r="Q129" i="1"/>
  <c r="Q145" i="1"/>
  <c r="Q161" i="1"/>
  <c r="Q177" i="1"/>
  <c r="Q193" i="1"/>
  <c r="Q209" i="1"/>
  <c r="Q32" i="1"/>
  <c r="Q76" i="1"/>
  <c r="Q124" i="1"/>
  <c r="Q172" i="1"/>
  <c r="Q10" i="1"/>
  <c r="Q26" i="1"/>
  <c r="Q42" i="1"/>
  <c r="Q58" i="1"/>
  <c r="Q74" i="1"/>
  <c r="Q90" i="1"/>
  <c r="Q106" i="1"/>
  <c r="Q122" i="1"/>
  <c r="Q138" i="1"/>
  <c r="Q154" i="1"/>
  <c r="Q170" i="1"/>
  <c r="Q186" i="1"/>
  <c r="Q206" i="1"/>
  <c r="Q52" i="1"/>
  <c r="Q104" i="1"/>
  <c r="Q152" i="1"/>
  <c r="Q200" i="1"/>
  <c r="Q23" i="1"/>
  <c r="Q39" i="1"/>
  <c r="Q55" i="1"/>
  <c r="Q71" i="1"/>
  <c r="Q87" i="1"/>
  <c r="Q103" i="1"/>
  <c r="Q119" i="1"/>
  <c r="Q135" i="1"/>
  <c r="Q151" i="1"/>
  <c r="Q167" i="1"/>
  <c r="Q183" i="1"/>
  <c r="Q199" i="1"/>
  <c r="Q24" i="1"/>
  <c r="Q72" i="1"/>
  <c r="Q120" i="1"/>
  <c r="Q168" i="1"/>
  <c r="AC139" i="1"/>
  <c r="AB201" i="1"/>
  <c r="AA165" i="1"/>
  <c r="AA40" i="1"/>
  <c r="AA12" i="1"/>
  <c r="Z192" i="1"/>
  <c r="Z181" i="1"/>
  <c r="Z98" i="1"/>
  <c r="Z23" i="1"/>
  <c r="Y52" i="1"/>
  <c r="Y180" i="1"/>
  <c r="Y49" i="1"/>
  <c r="Y177" i="1"/>
  <c r="Y34" i="1"/>
  <c r="Y162" i="1"/>
  <c r="X8" i="1"/>
  <c r="X136" i="1"/>
  <c r="X171" i="1"/>
  <c r="X121" i="1"/>
  <c r="X203" i="1"/>
  <c r="X134" i="1"/>
  <c r="X79" i="1"/>
  <c r="W92" i="1"/>
  <c r="W79" i="1"/>
  <c r="W73" i="1"/>
  <c r="W157" i="1"/>
  <c r="W131" i="1"/>
  <c r="W70" i="1"/>
  <c r="W154" i="1"/>
  <c r="W35" i="1"/>
  <c r="V28" i="1"/>
  <c r="V112" i="1"/>
  <c r="V196" i="1"/>
  <c r="V199" i="1"/>
  <c r="V85" i="1"/>
  <c r="V149" i="1"/>
  <c r="V63" i="1"/>
  <c r="V22" i="1"/>
  <c r="V70" i="1"/>
  <c r="V110" i="1"/>
  <c r="V154" i="1"/>
  <c r="V198" i="1"/>
  <c r="V67" i="1"/>
  <c r="V203" i="1"/>
  <c r="U48" i="1"/>
  <c r="U88" i="1"/>
  <c r="U132" i="1"/>
  <c r="U176" i="1"/>
  <c r="U209" i="1"/>
  <c r="U163" i="1"/>
  <c r="U37" i="1"/>
  <c r="U77" i="1"/>
  <c r="U121" i="1"/>
  <c r="U165" i="1"/>
  <c r="U35" i="1"/>
  <c r="U171" i="1"/>
  <c r="U38" i="1"/>
  <c r="U78" i="1"/>
  <c r="U122" i="1"/>
  <c r="U166" i="1"/>
  <c r="U206" i="1"/>
  <c r="U71" i="1"/>
  <c r="U203" i="1"/>
  <c r="T44" i="1"/>
  <c r="T108" i="1"/>
  <c r="T152" i="1"/>
  <c r="T196" i="1"/>
  <c r="T111" i="1"/>
  <c r="T183" i="1"/>
  <c r="T37" i="1"/>
  <c r="T81" i="1"/>
  <c r="T125" i="1"/>
  <c r="T165" i="1"/>
  <c r="T209" i="1"/>
  <c r="T115" i="1"/>
  <c r="T18" i="1"/>
  <c r="T50" i="1"/>
  <c r="T82" i="1"/>
  <c r="T114" i="1"/>
  <c r="T146" i="1"/>
  <c r="T178" i="1"/>
  <c r="T11" i="1"/>
  <c r="T95" i="1"/>
  <c r="T143" i="1"/>
  <c r="S16" i="1"/>
  <c r="S48" i="1"/>
  <c r="S80" i="1"/>
  <c r="S112" i="1"/>
  <c r="S144" i="1"/>
  <c r="S176" i="1"/>
  <c r="S18" i="1"/>
  <c r="S118" i="1"/>
  <c r="S9" i="1"/>
  <c r="S41" i="1"/>
  <c r="S73" i="1"/>
  <c r="S105" i="1"/>
  <c r="S137" i="1"/>
  <c r="S169" i="1"/>
  <c r="S38" i="1"/>
  <c r="S134" i="1"/>
  <c r="S15" i="1"/>
  <c r="S47" i="1"/>
  <c r="S79" i="1"/>
  <c r="S111" i="1"/>
  <c r="S143" i="1"/>
  <c r="S175" i="1"/>
  <c r="S207" i="1"/>
  <c r="S14" i="1"/>
  <c r="S114" i="1"/>
  <c r="S210" i="1"/>
  <c r="R33" i="1"/>
  <c r="R65" i="1"/>
  <c r="R97" i="1"/>
  <c r="R129" i="1"/>
  <c r="R161" i="1"/>
  <c r="R193" i="1"/>
  <c r="R82" i="1"/>
  <c r="R142" i="1"/>
  <c r="R206" i="1"/>
  <c r="R128" i="1"/>
  <c r="R14" i="1"/>
  <c r="R46" i="1"/>
  <c r="R102" i="1"/>
  <c r="R170" i="1"/>
  <c r="R72" i="1"/>
  <c r="R168" i="1"/>
  <c r="R27" i="1"/>
  <c r="R59" i="1"/>
  <c r="R91" i="1"/>
  <c r="R123" i="1"/>
  <c r="R155" i="1"/>
  <c r="R187" i="1"/>
  <c r="R20" i="1"/>
  <c r="R76" i="1"/>
  <c r="R172" i="1"/>
  <c r="Q21" i="1"/>
  <c r="Q53" i="1"/>
  <c r="Q85" i="1"/>
  <c r="Q117" i="1"/>
  <c r="Q149" i="1"/>
  <c r="Q181" i="1"/>
  <c r="Q202" i="1"/>
  <c r="Q88" i="1"/>
  <c r="Q184" i="1"/>
  <c r="Q30" i="1"/>
  <c r="Q62" i="1"/>
  <c r="Q94" i="1"/>
  <c r="Q126" i="1"/>
  <c r="Q158" i="1"/>
  <c r="Q190" i="1"/>
  <c r="Q68" i="1"/>
  <c r="Q164" i="1"/>
  <c r="Q27" i="1"/>
  <c r="Q59" i="1"/>
  <c r="Q91" i="1"/>
  <c r="Q123" i="1"/>
  <c r="Q155" i="1"/>
  <c r="Q187" i="1"/>
  <c r="Q36" i="1"/>
  <c r="Q132" i="1"/>
  <c r="AC151" i="1"/>
  <c r="AC71" i="1"/>
  <c r="AB205" i="1"/>
  <c r="AA169" i="1"/>
  <c r="AA52" i="1"/>
  <c r="AA24" i="1"/>
  <c r="Z196" i="1"/>
  <c r="Z189" i="1"/>
  <c r="Z34" i="1"/>
  <c r="Z166" i="1"/>
  <c r="Z171" i="1"/>
  <c r="Y120" i="1"/>
  <c r="Y147" i="1"/>
  <c r="Y117" i="1"/>
  <c r="Y107" i="1"/>
  <c r="Y102" i="1"/>
  <c r="Y43" i="1"/>
  <c r="X76" i="1"/>
  <c r="X140" i="1"/>
  <c r="X183" i="1"/>
  <c r="X125" i="1"/>
  <c r="X10" i="1"/>
  <c r="X138" i="1"/>
  <c r="X91" i="1"/>
  <c r="W96" i="1"/>
  <c r="W91" i="1"/>
  <c r="W77" i="1"/>
  <c r="W161" i="1"/>
  <c r="W155" i="1"/>
  <c r="W74" i="1"/>
  <c r="W158" i="1"/>
  <c r="V32" i="1"/>
  <c r="V204" i="1"/>
  <c r="V89" i="1"/>
  <c r="V75" i="1"/>
  <c r="V74" i="1"/>
  <c r="V158" i="1"/>
  <c r="V91" i="1"/>
  <c r="U52" i="1"/>
  <c r="U136" i="1"/>
  <c r="U55" i="1"/>
  <c r="U41" i="1"/>
  <c r="U125" i="1"/>
  <c r="U63" i="1"/>
  <c r="U42" i="1"/>
  <c r="U126" i="1"/>
  <c r="U11" i="1"/>
  <c r="T8" i="1"/>
  <c r="T92" i="1"/>
  <c r="T180" i="1"/>
  <c r="T195" i="1"/>
  <c r="T85" i="1"/>
  <c r="T173" i="1"/>
  <c r="T127" i="1"/>
  <c r="T54" i="1"/>
  <c r="T118" i="1"/>
  <c r="T182" i="1"/>
  <c r="T107" i="1"/>
  <c r="S36" i="1"/>
  <c r="S100" i="1"/>
  <c r="S164" i="1"/>
  <c r="S82" i="1"/>
  <c r="S29" i="1"/>
  <c r="S93" i="1"/>
  <c r="S157" i="1"/>
  <c r="S98" i="1"/>
  <c r="S35" i="1"/>
  <c r="S99" i="1"/>
  <c r="S163" i="1"/>
  <c r="S181" i="1"/>
  <c r="S174" i="1"/>
  <c r="R53" i="1"/>
  <c r="R117" i="1"/>
  <c r="R181" i="1"/>
  <c r="R118" i="1"/>
  <c r="R92" i="1"/>
  <c r="R34" i="1"/>
  <c r="R146" i="1"/>
  <c r="R132" i="1"/>
  <c r="R47" i="1"/>
  <c r="R111" i="1"/>
  <c r="R175" i="1"/>
  <c r="R48" i="1"/>
  <c r="Q9" i="1"/>
  <c r="Q73" i="1"/>
  <c r="Q137" i="1"/>
  <c r="Q201" i="1"/>
  <c r="Q148" i="1"/>
  <c r="Q50" i="1"/>
  <c r="Q114" i="1"/>
  <c r="Q178" i="1"/>
  <c r="Q128" i="1"/>
  <c r="Q47" i="1"/>
  <c r="Q111" i="1"/>
  <c r="Q175" i="1"/>
  <c r="Q96" i="1"/>
  <c r="R178" i="1"/>
  <c r="R180" i="1"/>
  <c r="R63" i="1"/>
  <c r="R127" i="1"/>
  <c r="R191" i="1"/>
  <c r="R88" i="1"/>
  <c r="Q25" i="1"/>
  <c r="Q89" i="1"/>
  <c r="Q153" i="1"/>
  <c r="Q210" i="1"/>
  <c r="Q196" i="1"/>
  <c r="Q66" i="1"/>
  <c r="Q130" i="1"/>
  <c r="Q194" i="1"/>
  <c r="Q176" i="1"/>
  <c r="Q63" i="1"/>
  <c r="Q127" i="1"/>
  <c r="Q191" i="1"/>
  <c r="Q144" i="1"/>
  <c r="W47" i="1"/>
  <c r="V116" i="1"/>
  <c r="V9" i="1"/>
  <c r="V153" i="1"/>
  <c r="V26" i="1"/>
  <c r="V118" i="1"/>
  <c r="U8" i="1"/>
  <c r="U96" i="1"/>
  <c r="U180" i="1"/>
  <c r="U85" i="1"/>
  <c r="U183" i="1"/>
  <c r="U86" i="1"/>
  <c r="U170" i="1"/>
  <c r="U83" i="1"/>
  <c r="T52" i="1"/>
  <c r="T136" i="1"/>
  <c r="T63" i="1"/>
  <c r="T45" i="1"/>
  <c r="T129" i="1"/>
  <c r="T210" i="1"/>
  <c r="T86" i="1"/>
  <c r="T150" i="1"/>
  <c r="T203" i="1"/>
  <c r="S132" i="1"/>
  <c r="S185" i="1"/>
  <c r="S61" i="1"/>
  <c r="S10" i="1"/>
  <c r="S67" i="1"/>
  <c r="S78" i="1"/>
  <c r="R85" i="1"/>
  <c r="R70" i="1"/>
  <c r="R188" i="1"/>
  <c r="R210" i="1"/>
  <c r="R79" i="1"/>
  <c r="R207" i="1"/>
  <c r="Q41" i="1"/>
  <c r="Q169" i="1"/>
  <c r="Q18" i="1"/>
  <c r="Q146" i="1"/>
  <c r="Q15" i="1"/>
  <c r="Q143" i="1"/>
  <c r="Q192" i="1"/>
  <c r="V160" i="1"/>
  <c r="V189" i="1"/>
  <c r="V138" i="1"/>
  <c r="U32" i="1"/>
  <c r="U200" i="1"/>
  <c r="U105" i="1"/>
  <c r="U22" i="1"/>
  <c r="U190" i="1"/>
  <c r="T72" i="1"/>
  <c r="T135" i="1"/>
  <c r="T149" i="1"/>
  <c r="T38" i="1"/>
  <c r="T166" i="1"/>
  <c r="S20" i="1"/>
  <c r="S148" i="1"/>
  <c r="S13" i="1"/>
  <c r="S141" i="1"/>
  <c r="S19" i="1"/>
  <c r="S147" i="1"/>
  <c r="S126" i="1"/>
  <c r="R101" i="1"/>
  <c r="R90" i="1"/>
  <c r="R18" i="1"/>
  <c r="R84" i="1"/>
  <c r="R159" i="1"/>
  <c r="R184" i="1"/>
  <c r="Q121" i="1"/>
  <c r="Q100" i="1"/>
  <c r="Q98" i="1"/>
  <c r="Q80" i="1"/>
  <c r="Q95" i="1"/>
  <c r="Q48" i="1"/>
  <c r="W202" i="1"/>
  <c r="V76" i="1"/>
  <c r="V83" i="1"/>
  <c r="V121" i="1"/>
  <c r="V171" i="1"/>
  <c r="V94" i="1"/>
  <c r="V182" i="1"/>
  <c r="V151" i="1"/>
  <c r="U72" i="1"/>
  <c r="U160" i="1"/>
  <c r="U115" i="1"/>
  <c r="U61" i="1"/>
  <c r="U149" i="1"/>
  <c r="U123" i="1"/>
  <c r="U62" i="1"/>
  <c r="U150" i="1"/>
  <c r="U31" i="1"/>
  <c r="T28" i="1"/>
  <c r="T116" i="1"/>
  <c r="T200" i="1"/>
  <c r="T21" i="1"/>
  <c r="T109" i="1"/>
  <c r="T193" i="1"/>
  <c r="T187" i="1"/>
  <c r="T70" i="1"/>
  <c r="T134" i="1"/>
  <c r="T198" i="1"/>
  <c r="T155" i="1"/>
  <c r="S52" i="1"/>
  <c r="S116" i="1"/>
  <c r="S184" i="1"/>
  <c r="S130" i="1"/>
  <c r="S45" i="1"/>
  <c r="S109" i="1"/>
  <c r="S173" i="1"/>
  <c r="S146" i="1"/>
  <c r="S51" i="1"/>
  <c r="S115" i="1"/>
  <c r="S179" i="1"/>
  <c r="S30" i="1"/>
  <c r="R8" i="1"/>
  <c r="R69" i="1"/>
  <c r="R133" i="1"/>
  <c r="R197" i="1"/>
  <c r="R150" i="1"/>
  <c r="R140" i="1"/>
  <c r="R50" i="1"/>
  <c r="V202" i="1"/>
  <c r="U175" i="1"/>
  <c r="U169" i="1"/>
  <c r="T22" i="1"/>
  <c r="T19" i="1"/>
  <c r="S68" i="1"/>
  <c r="S178" i="1"/>
  <c r="S125" i="1"/>
  <c r="S194" i="1"/>
  <c r="S131" i="1"/>
  <c r="S195" i="1"/>
  <c r="R21" i="1"/>
  <c r="R149" i="1"/>
  <c r="R182" i="1"/>
  <c r="R66" i="1"/>
  <c r="R15" i="1"/>
  <c r="R143" i="1"/>
  <c r="R136" i="1"/>
  <c r="Q105" i="1"/>
  <c r="Q56" i="1"/>
  <c r="Q82" i="1"/>
  <c r="Q28" i="1"/>
  <c r="Q79" i="1"/>
  <c r="Q207" i="1"/>
  <c r="W159" i="1"/>
  <c r="V53" i="1"/>
  <c r="V54" i="1"/>
  <c r="V27" i="1"/>
  <c r="U116" i="1"/>
  <c r="U21" i="1"/>
  <c r="U189" i="1"/>
  <c r="U106" i="1"/>
  <c r="U155" i="1"/>
  <c r="T156" i="1"/>
  <c r="T65" i="1"/>
  <c r="T67" i="1"/>
  <c r="T102" i="1"/>
  <c r="T59" i="1"/>
  <c r="S84" i="1"/>
  <c r="S34" i="1"/>
  <c r="S77" i="1"/>
  <c r="S50" i="1"/>
  <c r="S83" i="1"/>
  <c r="S180" i="1"/>
  <c r="R37" i="1"/>
  <c r="R165" i="1"/>
  <c r="R40" i="1"/>
  <c r="R114" i="1"/>
  <c r="R31" i="1"/>
  <c r="R95" i="1"/>
  <c r="R24" i="1"/>
  <c r="Q57" i="1"/>
  <c r="Q185" i="1"/>
  <c r="Q34" i="1"/>
  <c r="Q162" i="1"/>
  <c r="Q31" i="1"/>
  <c r="Q159" i="1"/>
</calcChain>
</file>

<file path=xl/sharedStrings.xml><?xml version="1.0" encoding="utf-8"?>
<sst xmlns="http://schemas.openxmlformats.org/spreadsheetml/2006/main" count="10050" uniqueCount="742">
  <si>
    <t>50993</t>
  </si>
  <si>
    <t>TÍTULO</t>
  </si>
  <si>
    <t>NOMBRE CORTO</t>
  </si>
  <si>
    <t>DESCRIPCIÓN</t>
  </si>
  <si>
    <t>Remuneraciones brutas y netas de todas las personas servidoras públicas de base y de confianza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</si>
  <si>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</si>
  <si>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</si>
  <si>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</si>
  <si>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</si>
  <si>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</si>
  <si>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</si>
  <si>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</si>
  <si>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</si>
  <si>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</si>
  <si>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</si>
  <si>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</si>
  <si>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</si>
  <si>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</si>
  <si>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</si>
  <si>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</si>
  <si>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</si>
  <si>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</si>
  <si>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</si>
  <si>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</si>
  <si>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</si>
  <si>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</si>
  <si>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570490</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</si>
  <si>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</si>
  <si>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</si>
  <si>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</si>
  <si>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</si>
  <si>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</si>
  <si>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</si>
  <si>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</si>
  <si>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</si>
  <si>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</si>
  <si>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</si>
  <si>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</si>
  <si>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</si>
  <si>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</si>
  <si>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</si>
  <si>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</si>
  <si>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</si>
  <si>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</si>
  <si>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</si>
  <si>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</si>
  <si>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</si>
  <si>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</si>
  <si>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</si>
  <si>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</si>
  <si>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</si>
  <si>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</si>
  <si>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</si>
  <si>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</si>
  <si>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</si>
  <si>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</si>
  <si>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</si>
  <si>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</si>
  <si>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</si>
  <si>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</si>
  <si>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</si>
  <si>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</si>
  <si>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</si>
  <si>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</si>
  <si>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</si>
  <si>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</si>
  <si>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</si>
  <si>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</si>
  <si>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</si>
  <si>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</si>
  <si>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</si>
  <si>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</si>
  <si>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</si>
  <si>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</si>
  <si>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</si>
  <si>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</si>
  <si>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</si>
  <si>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</si>
  <si>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</si>
  <si>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</si>
  <si>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</si>
  <si>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</si>
  <si>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</si>
  <si>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</si>
  <si>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</si>
  <si>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</si>
  <si>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</si>
  <si>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</si>
  <si>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</si>
  <si>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</si>
  <si>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</si>
  <si>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</si>
  <si>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</si>
  <si>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</si>
  <si>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</si>
  <si>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</si>
  <si>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</si>
  <si>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</si>
  <si>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</si>
  <si>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</si>
  <si>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</si>
  <si>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</si>
  <si>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</si>
  <si>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</si>
  <si>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</si>
  <si>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</si>
  <si>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</si>
  <si>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</si>
  <si>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</si>
  <si>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</si>
  <si>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</si>
  <si>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</si>
  <si>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</si>
  <si>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</si>
  <si>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</si>
  <si>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</si>
  <si>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</si>
  <si>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</si>
  <si>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</si>
  <si>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</si>
  <si>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</si>
  <si>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</si>
  <si>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</si>
  <si>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</si>
  <si>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</si>
  <si>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</si>
  <si>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</si>
  <si>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</si>
  <si>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</si>
  <si>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</si>
  <si>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</si>
  <si>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</si>
  <si>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</si>
  <si>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</si>
  <si>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</si>
  <si>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</si>
  <si>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</si>
  <si>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</si>
  <si>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</si>
  <si>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</si>
  <si>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</si>
  <si>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</si>
  <si>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</si>
  <si>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</si>
  <si>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</si>
  <si>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</si>
  <si>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</si>
  <si>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</si>
  <si>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</si>
  <si>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</si>
  <si>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</si>
  <si>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</si>
  <si>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</si>
  <si>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</si>
  <si>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</si>
  <si>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</si>
  <si>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</si>
  <si>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</si>
  <si>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</si>
  <si>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</si>
  <si>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</si>
  <si>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</si>
  <si>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</si>
  <si>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</si>
  <si>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</si>
  <si>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</si>
  <si>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</si>
  <si>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</si>
  <si>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</si>
  <si>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</si>
  <si>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</si>
  <si>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</si>
  <si>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</si>
  <si>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</si>
  <si>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</si>
  <si>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</si>
  <si>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</si>
  <si>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</si>
  <si>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</si>
  <si>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</si>
  <si>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</si>
  <si>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</si>
  <si>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</si>
  <si>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</si>
  <si>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</si>
  <si>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</si>
  <si>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</si>
  <si>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</si>
  <si>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</si>
  <si>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</si>
  <si>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</si>
  <si>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</si>
  <si>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</si>
  <si>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</si>
  <si>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</si>
  <si>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</si>
  <si>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</si>
  <si>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</si>
  <si>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</si>
  <si>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</si>
  <si>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</si>
  <si>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</si>
  <si>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</si>
  <si>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</si>
  <si>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</si>
  <si>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</si>
  <si>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</si>
  <si>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</si>
  <si>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</si>
  <si>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</si>
  <si>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</si>
  <si>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</si>
  <si>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MXN</t>
  </si>
  <si>
    <t>Subdirección de Control de Personal de la Dirección de Administración de Capital Humano en la Dirección General de Administración y Finanzas</t>
  </si>
  <si>
    <t>QUINQUENIO. AJUSTE QUINQUENIO. GUARDIAS. AJUSTE GUARDIAS. COMP. INFECTO, INSALUBRIDAD O RIESGO-SERV. SALUD. AJUSTE COMPENSACION INFECTO-SERV.SALUD. COMP. INFECTO, INSALUBRIDAD O RIESGO. AJUSTE COMPENSACION INFECTO. PRIMA DOMINICAL. AJUSTE PRIMA DOMINICAL. ASIGNACION ADICIONAL AGUINALDO. PRIMA VACACIONAL. AJUSTE PRIMA VACACIONAL. CANTIDAD ADICIONAL AGUINALDO. RECONOCIMIENTO MENSUAL AGUINALDO. TIEMPO EXTRAORDINARIO. AJUSTE TIEMPO EXTRAORDINARIO. AJUSTE PARTICIPACIONES. DOTACION DE ANTEOJOS. AYUDA TITULACION. AJUSTE PREMIO POR ASISTENCIA. FONAC. PASAJES. PRODUCTIVIDAD. NOTIFICADORES. VERIFICADORES. GASTOS DE EJECUCION. DESTAJO. AGUINALDO DESTAJO. DIA DEL PADRE. TIEMPO EXTRA EXCEDENTE. MULTAS FISCALES FEDERALES. MULTAS FISCALES LOCALES. AYUDA ESCOLAR. AYUDA PARA TESIS. AYUDA POR DEFUNCIÓN. AYUDA PAGO DE MARCHA</t>
  </si>
  <si>
    <t>QUINCENAL, MENSUAL, TRIMESTRAL, SEMESTRAL Y/O ANUAL</t>
  </si>
  <si>
    <t>VALES DE FIN DE AÑO</t>
  </si>
  <si>
    <t>SALARIO BASE (IMPORTE). AJUSTE SALARIO. HONORARIOS ASIMILADOS A SALARIOS. AJUSTE DE HONORARIOS ASIMILADOS A SALARIOS. AJUSTE SEMESTRAL. AJUSTE DE AJUSTE SEMESTRAL. REMUNERACION EXTRAORDINARIA. SALARIO. SALARIO RETRO</t>
  </si>
  <si>
    <t>COMPENSACION CENDI-SSACH-CDMX</t>
  </si>
  <si>
    <t>AGUINALDO. AJUSTE AGUINALDO</t>
  </si>
  <si>
    <t>NO SE GENERA PAGO</t>
  </si>
  <si>
    <t>PREMIO POR ASISTENCIA Y PUNTUALIDAD. AJUSTE PREMIO POR ASISTENCIA Y PUNTUALIDAD. PARTICIPACIONES. PREMIO NACIONAL DE ANTIGÜEDAD. OTORGAMIENTO DE RECOMPENSAS. PREMIO DE ADMINISTRACION PUBLICA. BECAS PARA ESTUDIOS DE LICENCIATURA. AJUSTE BECA PARA TRABAJADORES CON ESTUDIOS DE LICENCIATURA. PREMIO POR PUNTUALIDAD (NOTAS BUENAS)</t>
  </si>
  <si>
    <t>DESPENSA. AJUSTE DESPENSA. AYUDA SERVICIO. AJUSTE AYUDA DE SERVICIO. ASIGNACION ADICIONAL. AJUSTE ASIGNACION ADICIONAL. DIA DEL NIÑO. AJUSTE DIA DEL NIÑO. APOYO POR MATRIMONIO. AJUSTE AYUDA POR MATRIMONIO. APOYO ECONOMICO PARA UTILES ESCOLARES. AJUSTE APOYO ECONOMICO UTILES ESC. APOYO DE TRASLADO. AJUSTE APOYO DE TRASLADO. LAVADO DE ROPA. AJUSTE LAVADO DE ROPA. AYUDA PARA CAPACITACION Y DESARROLLO. AJUSTE AYUDA PARA CAPACITACION Y DESARROLLO. APOYO POR DEFUNCION DE FAMILIAR DIRECTO. AJUSTE AYUDA DEFUNCION FAMILIAR. BECA MENSUAL PARA LOS HIJOS DE LOS TRABAJADORES DEL GDF. BECA MENSUAL PARA LOS HIJOS DE LOS TRABAJADORES DEL GDF II. AJUSTE BECA MENSUAL. BECA CUATRIMESTRAL PARA LOS HIJOS DE LOS TRABAJADORES DEL GDF. BECA CUATRIMESTRAL PARA LOS HIJOS DE LOS TRABAJADORES DEL GDF II. AJUSTE BECA CUATRIMESTRAL. INCENTIVO AL SERVIDOR PUBLICO DEL MES. CANTIDAD ADICIONAL. AJUSTE CANTIDAD ADICIONAL. RECONOCIMIENTO MENSUAL. AJUSTE RECONOCIMIENTO MENSUAL. PREVISION SOCIAL MULTIPLE. AJUSTE PREVISION SOCIAL MULTIPLE. ESTIMULO ESPECIAL. AJUSTE COMPENSACION ESPECIAL. ESTIMULO DE ARTICULO 150 FRACCION XI. ART. 150 FRACC. XI 2015. SUBSIDIO CONV FAM ART 150 F.XII. SUBSIDIO CONV FAM ART 150 F.XII. APOYO ECONOMICO POR INTEGRACION DE 8 PRESTACIONES. APOYO ECONOMICO POR INTEGRACION DE 5 PRESTACIONES. DESPENSA SUTGDF. APOYO DE TRASLADO SUTGDF. AYUDA CAPACITACION Y DESARROLLO SUTGDF. AYUDA DE SERVICIO SUTGDF. DIA DEL TRABAJADOR SUTGDF. APOYO SOCIAL SUTGDF. PREVISION SOCIAL SUTGDF. VESTUARIO INVIERNO SUTGDF. DESPENSA 5 PRESTACIONES. APOYO DE TRASLADO 5 PRESTACIONES. AYUDA CAPACITACION 5 PRESTACIONES. AYUDA DE SERVICIO 5 PRESTACIONES. PREVISION SOCIAL 5 PRESTACIONES. VALES DE DESPENSA (FIN DE AÑO). VESTUARIO ADMINISTRATIVO. VALES DE VESTUARIO INVIERNO. OBSEQUIO DEL DIA DE LAS MADRES. OBSEQUIO DIA DEL PADRE. APOYO PARA PREVISION SOCIAL. AYUDA GASTOS DE ACTUALIZACION. APOYO CANASTA BASICA SUTGDF. APOYO SEGURO SERV. FUNERARIOS SUTGDF. APOYO SEGURO GASTOS FUNERARIOS GDF RETRO. PROFESIONALIZACION. PROFESIONALIZACION RETRO. ASIGNACION ADICIONAL. ASIGNACION ADICIONAL RETRO. ASIGNACION NETA</t>
  </si>
  <si>
    <t>VESTUARIO ADMINISTRATIVO</t>
  </si>
  <si>
    <t>DIRECTOR (A) GENERAL "B"</t>
  </si>
  <si>
    <t>DIRECCION GENERAL DE ADMINISTRACION FINANCIERA</t>
  </si>
  <si>
    <t>SUBDIRECTOR (A) "A"</t>
  </si>
  <si>
    <t>SUBDIRECCION DE CONTROL TECNICO</t>
  </si>
  <si>
    <t>DIRECTOR (A) "B"</t>
  </si>
  <si>
    <t>DIRECCION DE VINCULACION Y ANALISIS DE INGRESO Y GASTO</t>
  </si>
  <si>
    <t>DIRECCION DE DEUDA PUBLICA</t>
  </si>
  <si>
    <t>SUBDIRECCION DE ANALISIS Y CONTRATACION DE FINANCIAMIENTO</t>
  </si>
  <si>
    <t>SUBDIRECCION DE SEGUIMIENTO A LA DEUDA PUBLICA</t>
  </si>
  <si>
    <t>JEFE (A) DE UNIDAD DEPARTAMENTAL "A"</t>
  </si>
  <si>
    <t>JEFATURA DE UNIDAD DEPARTAMENTAL DE ANALISIS</t>
  </si>
  <si>
    <t>DIRECCION DE RECURSOS FEDERALES</t>
  </si>
  <si>
    <t>SUBDIRECCION DE CONTROL Y RENDICION DE CUENTAS FEDERALIZADAS</t>
  </si>
  <si>
    <t>JEFATURA DE UNIDAD DEPARTAMENTAL DE AUDITORIA DE RECURSOS FEDERALES TRANSFERIDOS</t>
  </si>
  <si>
    <t>JEFATURA DE UNIDAD DEPARTAMENTAL DE REGISTROS CONTABLES FEDERALIZADOS "A"</t>
  </si>
  <si>
    <t>JEFATURA DE UNIDAD DEPARTAMENTAL DE REGISTROS CONTABLES FEDERALIZADOS "B"</t>
  </si>
  <si>
    <t>SUBDIRECCION DE OPERACION DE RECURSOS FEDERALES</t>
  </si>
  <si>
    <t>JEFATURA DE UNIDAD DEPARTAMENTAL DE GESTION FINANCIERA DE RECURSOS FEDERALIZADOS</t>
  </si>
  <si>
    <t>JEFATURA DE UNIDAD DEPARTAMENTAL DE TRANSFERENCIAS FEDERALES</t>
  </si>
  <si>
    <t>DIRECCION DE OPERACION E INVERSION DE FONDOS</t>
  </si>
  <si>
    <t>SUBDIRECCION DE OPERACIONES FINANCIERAS</t>
  </si>
  <si>
    <t>JEFATURA DE UNIDAD DEPARTAMENTAL DE MESA DE DINERO</t>
  </si>
  <si>
    <t>JEFATURA DE UNIDAD DEPARTAMENTAL DE REGISTRO DE OPERACIONES FINANCIERAS</t>
  </si>
  <si>
    <t>SUBDIRECCION DE PAGOS Y CUSTODIA DE VALORES</t>
  </si>
  <si>
    <t>JEFATURA DE UNIDAD DEPARTAMENTAL DE BANCOS Y PAGADURIAS "A"</t>
  </si>
  <si>
    <t>JEFATURA DE UNIDAD DEPARTAMENTAL DE BANCOS Y PAGADURIAS "B"</t>
  </si>
  <si>
    <t>JEFATURA DE UNIDAD DEPARTAMENTAL DE CUSTODIA DE VALORES</t>
  </si>
  <si>
    <t>DIRECCION DE CONCENTRACION DE FONDOS Y VALORES</t>
  </si>
  <si>
    <t>SUBDIRECCION DE CAPTACION Y CONTROL DE FONDOS</t>
  </si>
  <si>
    <t>JEFATURA DE UNIDAD DEPARTAMENTAL DE CAJA Y DISPONIBILIDADES</t>
  </si>
  <si>
    <t>JEFATURA DE UNIDAD DEPARTAMENTAL DE CAPTACION Y SERVICIOS BANCARIOS</t>
  </si>
  <si>
    <t>SUBDIRECCION DE CONCENTRACION DE FONDOS</t>
  </si>
  <si>
    <t>JEFATURA DE UNIDAD DEPARTAMENTAL DE CONCENTRACIONES EXTERNAS</t>
  </si>
  <si>
    <t>JEFATURA DE UNIDAD DEPARTAMENTAL DE CONCENTRACIONES INTERNAS</t>
  </si>
  <si>
    <t>DIRECCION DE SEGUIMIENTO A PROYECTOS DE INVERSION</t>
  </si>
  <si>
    <t>SUBDIRECCION DE CONSULTA Y ANALISIS LEGAL DE PROYECTOS DE INVERSION</t>
  </si>
  <si>
    <t>JEFATURA DE UNIDAD DEPARTAMENTAL DE ANALISIS LEGAL</t>
  </si>
  <si>
    <t>LIDER COORDINADOR (A) DE PROYECTOS "B"</t>
  </si>
  <si>
    <t>LIDER COORDINADOR (A) DE PROYECTOS DE INFORMACION LEGAL</t>
  </si>
  <si>
    <t>SUBDIRECCION DE SEGUIMIENTO A FIDEICOMISOS, CONCESIONES Y OTROS ESQUEMAS FINANCIEROS</t>
  </si>
  <si>
    <t>JEFATURA DE UNIDAD DEPARTAMENTAL DE SEGUIMIENTO FINANCIERO A FIDEICOMISOS</t>
  </si>
  <si>
    <t>LIDER COORDINADOR (A) DE PROYECTOS DE INFORMACION CONTABLE</t>
  </si>
  <si>
    <t>JEFATURA DE UNIDAD DEPARTAMENTAL DE SEGUIMIENTO FINANCIERO A CONCESIONES Y OTROS ESQUEMAS FINANCIEROS</t>
  </si>
  <si>
    <t>DIRECCION DE EVALUACION DE PROYECTOS</t>
  </si>
  <si>
    <t>SUBDIRECCION DE ANALISIS FINANCIERO</t>
  </si>
  <si>
    <t>JEFATURA DE UNIDAD DEPARTAMENTAL DE ESTUDIOS TECNICO FINANCIEROS</t>
  </si>
  <si>
    <t>LIDER COORDINADOR (A) DE PROYECTOS DE INDICADORES FINANCIEROS</t>
  </si>
  <si>
    <t>SUBDIRECCION DE ANALISIS SOCIOECONOMICO</t>
  </si>
  <si>
    <t>JEFATURA DE UNIDAD DEPARTAMENTAL DE ANALISIS COSTO BENEFICIO</t>
  </si>
  <si>
    <t>LIDER COORDINADOR (A) DE PROYECTOS DE INDICADORES SOCIOECONOMICOS</t>
  </si>
  <si>
    <t>JEFATURA DE UNIDAD DEPARTAMENTAL DE ANALISIS COSTO EFICIENCIA Y OTRAS HERRAMIENTAS DE EVALUACION SOCIOECONOMICA</t>
  </si>
  <si>
    <t>TECNICO (A) EN SISTEMAS-PR "B"</t>
  </si>
  <si>
    <t>ADMINISTRATIVO (A) ESPECIALIZADO (A) "L"</t>
  </si>
  <si>
    <t>PROFESIONAL EN INFORMATICA</t>
  </si>
  <si>
    <t>ANALISTA DE ADMINISTRACION</t>
  </si>
  <si>
    <t>COORD. DE SISTEMATIZACION ADMVA. "A"</t>
  </si>
  <si>
    <t>JEFE (A) DE OFICINA "E"</t>
  </si>
  <si>
    <t>ADMINISTRATIVO (A) TECNICO (A) OPERACIONAL</t>
  </si>
  <si>
    <t>JEFE (A) DE SISTEMAS ADMINISTRATIVOS</t>
  </si>
  <si>
    <t>JEFE (A) DE OFNA DE DESARROLLO DE PROCESOS</t>
  </si>
  <si>
    <t>ANALISTA DE DESARROLLO DE PROCESO</t>
  </si>
  <si>
    <t>JEFE (A) DE OFNA. DE DESARROLLO DE PROCESOS</t>
  </si>
  <si>
    <t>JEFE (A) DE OFICINA</t>
  </si>
  <si>
    <t>JEFE (A) DE SECCION DE SISTEMAS DE COMPUTO</t>
  </si>
  <si>
    <t>ANALISTA PROG. DE SIST. ESP. DE COMPUTO</t>
  </si>
  <si>
    <t>ADMINISTRATIVO (A) OPERATIVO (A)</t>
  </si>
  <si>
    <t>COORDINADOR (A) DE PROYECTOS</t>
  </si>
  <si>
    <t>ANALISTA DE PROYECTOS</t>
  </si>
  <si>
    <t>JEFE (A) DE GRUPO DE SISTEMAS ELECTRONICOS</t>
  </si>
  <si>
    <t>ADMINISTRATIVO (A) "D"-ESCALAFON DIGITAL</t>
  </si>
  <si>
    <t>SECRETARIO (A) DE DIRECTOR (A) DE AREA</t>
  </si>
  <si>
    <t>JEFE (A) DE SUPERVISORES (AS)</t>
  </si>
  <si>
    <t>AUDITOR (A) FISCAL</t>
  </si>
  <si>
    <t>JEFE (A) DE TRANSPORTES</t>
  </si>
  <si>
    <t>AUXILIAR DE PROYECTOS</t>
  </si>
  <si>
    <t>SUBJEFE (A) DE OFICINA</t>
  </si>
  <si>
    <t>ANALISTA PROFESIONAL</t>
  </si>
  <si>
    <t>SUPERVISOR (A) ESPECIALIZADO (A)</t>
  </si>
  <si>
    <t>AUXILIAR DE SERVICIOS</t>
  </si>
  <si>
    <t>REVISOR (A) TECNICO (A)</t>
  </si>
  <si>
    <t>AUXILIAR ADMINISTRATIVO (A) "A"</t>
  </si>
  <si>
    <t>TECNICO (A) EN COMPUTACION</t>
  </si>
  <si>
    <t>OPERADOR (A) DE COMPUTADORAS</t>
  </si>
  <si>
    <t>AYDTE. DE SERVICIOS</t>
  </si>
  <si>
    <t>AUXILIAR DE ANALISTA TECNICO (A)</t>
  </si>
  <si>
    <t>AUXILIAR DE ANALISTA ADMINISTRATIVO (A)</t>
  </si>
  <si>
    <t>AUXILIAR DE COCINA "A"</t>
  </si>
  <si>
    <t>AUXILIAR ADMINISTRATIVO (A)</t>
  </si>
  <si>
    <t>AUXILIAR "A"</t>
  </si>
  <si>
    <t>PEON</t>
  </si>
  <si>
    <t>Los (as) prestadores (as) de servicios no tienen una denominación del cargo o nombramiento, ya que no forman parte de la estructura orgánica de la Secretaría de Administración y Finanzas del Gobierno de la Ciudad de México, toda vez que fueron contratados de conformidad con lo dispuesto en el Acuerdo de fecha 05 de febrero de 2008, emitido por Lic. Marcelo Luis Ebrard Casaubón, entonces Jefe de Gobierno y publicado en la Gaceta Oficial del Distrito Federal (Ahora Ciudad De México), En Fecha 12 De Febrero De 2008 y solo fungen como apoyo para el desarrollo de las actividades de los puestos que si conforman la estructura</t>
  </si>
  <si>
    <t>JESUS ELIAS</t>
  </si>
  <si>
    <t>RUIZ</t>
  </si>
  <si>
    <t>GRANADOS</t>
  </si>
  <si>
    <t>MARCO EBERTH</t>
  </si>
  <si>
    <t>CUEVAS</t>
  </si>
  <si>
    <t>GONZALEZ</t>
  </si>
  <si>
    <t>MIRIAM</t>
  </si>
  <si>
    <t>PEREZ</t>
  </si>
  <si>
    <t>CASTILLO</t>
  </si>
  <si>
    <t>ALMA GABRIELA</t>
  </si>
  <si>
    <t>GUTIERREZ</t>
  </si>
  <si>
    <t>GUZMAN</t>
  </si>
  <si>
    <t>JUAN JOSE</t>
  </si>
  <si>
    <t>VAZQUEZ</t>
  </si>
  <si>
    <t>OVALLE</t>
  </si>
  <si>
    <t>ANA MARIA</t>
  </si>
  <si>
    <t>BAÑOS</t>
  </si>
  <si>
    <t>MARTINEZ</t>
  </si>
  <si>
    <t>JOSE LUIS</t>
  </si>
  <si>
    <t>JIMENEZ</t>
  </si>
  <si>
    <t>CISNEROS</t>
  </si>
  <si>
    <t>SALVADOR</t>
  </si>
  <si>
    <t>MORALES</t>
  </si>
  <si>
    <t>VARELA</t>
  </si>
  <si>
    <t>OSCAR</t>
  </si>
  <si>
    <t>ESPINOSA</t>
  </si>
  <si>
    <t>LOPEZ</t>
  </si>
  <si>
    <t>NORMA LETICIA</t>
  </si>
  <si>
    <t>FLORES</t>
  </si>
  <si>
    <t>ESTEFANIA</t>
  </si>
  <si>
    <t>SERVIN</t>
  </si>
  <si>
    <t>GARCIA</t>
  </si>
  <si>
    <t>VICTOR ASAEL</t>
  </si>
  <si>
    <t>QUIROZ</t>
  </si>
  <si>
    <t>CARVAJAL</t>
  </si>
  <si>
    <t>ITZEL SARAHI</t>
  </si>
  <si>
    <t>PALOMARES</t>
  </si>
  <si>
    <t>KARLA JANET</t>
  </si>
  <si>
    <t>PELCASTEGUI</t>
  </si>
  <si>
    <t>CESAR KEVIN</t>
  </si>
  <si>
    <t>CONTRERAS</t>
  </si>
  <si>
    <t>CARLOS</t>
  </si>
  <si>
    <t>OCHOA</t>
  </si>
  <si>
    <t>MARIA DE LOS ANGELES</t>
  </si>
  <si>
    <t>SANTIAGO</t>
  </si>
  <si>
    <t>BARAJAS</t>
  </si>
  <si>
    <t>MARIA REMEDIOS</t>
  </si>
  <si>
    <t>ARANA</t>
  </si>
  <si>
    <t>DAVALOS</t>
  </si>
  <si>
    <t>TOMASA</t>
  </si>
  <si>
    <t>ESCAMILLA</t>
  </si>
  <si>
    <t>ALEJANDRA</t>
  </si>
  <si>
    <t>PERAGALLO</t>
  </si>
  <si>
    <t>ALVAREZ</t>
  </si>
  <si>
    <t>MARIA ISABEL</t>
  </si>
  <si>
    <t>ESCALONA</t>
  </si>
  <si>
    <t>VILLA</t>
  </si>
  <si>
    <t>SANDRA NAYELI</t>
  </si>
  <si>
    <t>PAEZ</t>
  </si>
  <si>
    <t>VALVERDE</t>
  </si>
  <si>
    <t>NUBE</t>
  </si>
  <si>
    <t>RODRIGUEZ</t>
  </si>
  <si>
    <t>CRUZ</t>
  </si>
  <si>
    <t>LUCIA DIONE</t>
  </si>
  <si>
    <t>ORTA</t>
  </si>
  <si>
    <t>TRUJANO</t>
  </si>
  <si>
    <t>JUAN CARLOS</t>
  </si>
  <si>
    <t>ESCOBAR</t>
  </si>
  <si>
    <t>VARGAS</t>
  </si>
  <si>
    <t>GEORGINA</t>
  </si>
  <si>
    <t>HERNANDEZ</t>
  </si>
  <si>
    <t>HELICE BERENICE</t>
  </si>
  <si>
    <t>CORZO</t>
  </si>
  <si>
    <t>MONICA</t>
  </si>
  <si>
    <t>MENDEZ</t>
  </si>
  <si>
    <t>BARTOLO</t>
  </si>
  <si>
    <t>MONTSERRAT</t>
  </si>
  <si>
    <t>JUAREZ</t>
  </si>
  <si>
    <t>SILVA</t>
  </si>
  <si>
    <t>ESTHER</t>
  </si>
  <si>
    <t>CASIMIRO</t>
  </si>
  <si>
    <t>DORANTES</t>
  </si>
  <si>
    <t>JUAN SERGIO</t>
  </si>
  <si>
    <t>RAMOS</t>
  </si>
  <si>
    <t>GALINDO</t>
  </si>
  <si>
    <t>RODRIGO</t>
  </si>
  <si>
    <t>GUERRERO</t>
  </si>
  <si>
    <t>JORGE</t>
  </si>
  <si>
    <t>ENRIQUEZ</t>
  </si>
  <si>
    <t>VACANTE</t>
  </si>
  <si>
    <t>MARIO</t>
  </si>
  <si>
    <t>ORTIZ</t>
  </si>
  <si>
    <t>HILARIO</t>
  </si>
  <si>
    <t>NAYELI</t>
  </si>
  <si>
    <t>RAMIREZ</t>
  </si>
  <si>
    <t>SANCHEZ</t>
  </si>
  <si>
    <t>ARELI</t>
  </si>
  <si>
    <t>ZEMPOALTECATL</t>
  </si>
  <si>
    <t>EMMA</t>
  </si>
  <si>
    <t>CINTHIA</t>
  </si>
  <si>
    <t>COLMENARES</t>
  </si>
  <si>
    <t>VALDIVIESO</t>
  </si>
  <si>
    <t>SANDRA</t>
  </si>
  <si>
    <t>ALVARADO</t>
  </si>
  <si>
    <t>CARLOS DAVID</t>
  </si>
  <si>
    <t>SUAREZ</t>
  </si>
  <si>
    <t>DE LA CRUZ</t>
  </si>
  <si>
    <t>HADAD JERIEL</t>
  </si>
  <si>
    <t>JOSE ALFREDO</t>
  </si>
  <si>
    <t>ONTIVEROS</t>
  </si>
  <si>
    <t>MONTESINOS</t>
  </si>
  <si>
    <t>ANA JESICA</t>
  </si>
  <si>
    <t>MOCTEZUMA</t>
  </si>
  <si>
    <t>GERMAN MICHELL</t>
  </si>
  <si>
    <t>PABON</t>
  </si>
  <si>
    <t>SOLIS</t>
  </si>
  <si>
    <t>ALFREDO RUBEN</t>
  </si>
  <si>
    <t>BANDERAS</t>
  </si>
  <si>
    <t>RIVERA</t>
  </si>
  <si>
    <t>MARIA DOLORES</t>
  </si>
  <si>
    <t>ORTEGA</t>
  </si>
  <si>
    <t>ALLISON ALEXA</t>
  </si>
  <si>
    <t>ACOSTA</t>
  </si>
  <si>
    <t>CASTRO</t>
  </si>
  <si>
    <t>DANIEL ALEJANDRO</t>
  </si>
  <si>
    <t>ARANDA</t>
  </si>
  <si>
    <t>ARIAS</t>
  </si>
  <si>
    <t>TOVAR</t>
  </si>
  <si>
    <t>RAFAEL ANGEL</t>
  </si>
  <si>
    <t>BRINGAS</t>
  </si>
  <si>
    <t>VILLANUEVA</t>
  </si>
  <si>
    <t>INGRID VANESSA</t>
  </si>
  <si>
    <t>CANO</t>
  </si>
  <si>
    <t>DELIA</t>
  </si>
  <si>
    <t>CAZARES</t>
  </si>
  <si>
    <t>NEGRETE</t>
  </si>
  <si>
    <t>DIANA PAOLA</t>
  </si>
  <si>
    <t>SANTOS</t>
  </si>
  <si>
    <t>JOCELYN</t>
  </si>
  <si>
    <t>TORIZ</t>
  </si>
  <si>
    <t>JUAN PABLO</t>
  </si>
  <si>
    <t>BETANZOS</t>
  </si>
  <si>
    <t>MARISOL</t>
  </si>
  <si>
    <t>GRANDE</t>
  </si>
  <si>
    <t>VICTOR</t>
  </si>
  <si>
    <t>JULIO GUADALUPE</t>
  </si>
  <si>
    <t>MIRANDA</t>
  </si>
  <si>
    <t>ADRIANA</t>
  </si>
  <si>
    <t>GATICA</t>
  </si>
  <si>
    <t>SOLORIO</t>
  </si>
  <si>
    <t>MARGARITA</t>
  </si>
  <si>
    <t>BARON</t>
  </si>
  <si>
    <t>SILVIA</t>
  </si>
  <si>
    <t>SIXTO</t>
  </si>
  <si>
    <t>LAZCANO</t>
  </si>
  <si>
    <t>DELGADILLO</t>
  </si>
  <si>
    <t>CYNTHIA SOFIA</t>
  </si>
  <si>
    <t>MANRIQUE</t>
  </si>
  <si>
    <t>DAMIAN</t>
  </si>
  <si>
    <t>LUCILA</t>
  </si>
  <si>
    <t>MARCELA</t>
  </si>
  <si>
    <t>MEDINA</t>
  </si>
  <si>
    <t>VINALES</t>
  </si>
  <si>
    <t>MANUEL ALEJANDRO</t>
  </si>
  <si>
    <t>MENDOZA</t>
  </si>
  <si>
    <t>OCTAVIO GILBERTO</t>
  </si>
  <si>
    <t>MONROY</t>
  </si>
  <si>
    <t>AVILA</t>
  </si>
  <si>
    <t>ALEJANDRO</t>
  </si>
  <si>
    <t>MORENO</t>
  </si>
  <si>
    <t>CORTES</t>
  </si>
  <si>
    <t>MARIA DE LOURDES</t>
  </si>
  <si>
    <t>NUÑEZ</t>
  </si>
  <si>
    <t>ALEXIS ANDRES</t>
  </si>
  <si>
    <t>OLIVO</t>
  </si>
  <si>
    <t>OROPEZA</t>
  </si>
  <si>
    <t>VILCHIS</t>
  </si>
  <si>
    <t>OROZCO</t>
  </si>
  <si>
    <t>RUBEN</t>
  </si>
  <si>
    <t>MADELCA ARELI</t>
  </si>
  <si>
    <t>PACHECO</t>
  </si>
  <si>
    <t>ANGEL</t>
  </si>
  <si>
    <t>PALACIOS</t>
  </si>
  <si>
    <t>MARIA MONTSERRAT</t>
  </si>
  <si>
    <t>PAZ</t>
  </si>
  <si>
    <t>PANIAGUA</t>
  </si>
  <si>
    <t>JUANA</t>
  </si>
  <si>
    <t>REYES</t>
  </si>
  <si>
    <t>ZUÑIGA</t>
  </si>
  <si>
    <t>J. ANTONIO</t>
  </si>
  <si>
    <t>DIEGO</t>
  </si>
  <si>
    <t>PADILLA</t>
  </si>
  <si>
    <t>RENATA GUADALUPE</t>
  </si>
  <si>
    <t>RUBIO</t>
  </si>
  <si>
    <t>RAUL ABRAHAM</t>
  </si>
  <si>
    <t>SEELBACH</t>
  </si>
  <si>
    <t>CAMPOS</t>
  </si>
  <si>
    <t>NANCY ALITZEL</t>
  </si>
  <si>
    <t>TABOADA</t>
  </si>
  <si>
    <t>VELAZQUEZ</t>
  </si>
  <si>
    <t>MARTHA</t>
  </si>
  <si>
    <t>ROSETE</t>
  </si>
  <si>
    <t>DONAJI</t>
  </si>
  <si>
    <t>SALINAS</t>
  </si>
  <si>
    <t>GUADALUPE RICARDO</t>
  </si>
  <si>
    <t>ZAMORA</t>
  </si>
  <si>
    <t>HECTOR EDUARDO</t>
  </si>
  <si>
    <t>ZAMORATEGUI</t>
  </si>
  <si>
    <t>BERBER</t>
  </si>
  <si>
    <t>ANTONIO</t>
  </si>
  <si>
    <t>ZAPATA</t>
  </si>
  <si>
    <t>SARAHI</t>
  </si>
  <si>
    <t>OLIVARES</t>
  </si>
  <si>
    <t>MUÑOZ</t>
  </si>
  <si>
    <t>ENRIQUE VICTOR</t>
  </si>
  <si>
    <t>ZARATE</t>
  </si>
  <si>
    <t>ANA LUZ</t>
  </si>
  <si>
    <t>ALLENDE</t>
  </si>
  <si>
    <t>JAIME ALEJANDRO</t>
  </si>
  <si>
    <t>BARROSO</t>
  </si>
  <si>
    <t>CHAVARRIA</t>
  </si>
  <si>
    <t>MARCELA ADRIANA</t>
  </si>
  <si>
    <t>LILIAN</t>
  </si>
  <si>
    <t>PEDRO ARTURO</t>
  </si>
  <si>
    <t>FRONTANA</t>
  </si>
  <si>
    <t>ROBERTO ALEXIS</t>
  </si>
  <si>
    <t>GOMEZ</t>
  </si>
  <si>
    <t>MALDONADO</t>
  </si>
  <si>
    <t>VICTOR ARMANDO</t>
  </si>
  <si>
    <t>GABRIELA</t>
  </si>
  <si>
    <t>LUNA</t>
  </si>
  <si>
    <t>MA. TERESA</t>
  </si>
  <si>
    <t>PALMA</t>
  </si>
  <si>
    <t>HERRERA</t>
  </si>
  <si>
    <t>JOSE IGNACIO</t>
  </si>
  <si>
    <t>PRADO</t>
  </si>
  <si>
    <t>CORDOVA</t>
  </si>
  <si>
    <t>GUILLERMINA</t>
  </si>
  <si>
    <t>RENDON</t>
  </si>
  <si>
    <t>YEPEZ</t>
  </si>
  <si>
    <t>DIANA IVONNE</t>
  </si>
  <si>
    <t>ROMAN</t>
  </si>
  <si>
    <t>IRMA MARINA</t>
  </si>
  <si>
    <t>SALAZAR</t>
  </si>
  <si>
    <t>EVA</t>
  </si>
  <si>
    <t>SANDOVAL</t>
  </si>
  <si>
    <t>PEÑA</t>
  </si>
  <si>
    <t>LUIS MANUEL</t>
  </si>
  <si>
    <t>VALLARINO</t>
  </si>
  <si>
    <t>ARCINIEGA</t>
  </si>
  <si>
    <t>TORRES</t>
  </si>
  <si>
    <t>LUIS DANIEL</t>
  </si>
  <si>
    <t>CARMONA</t>
  </si>
  <si>
    <t>JESUS ESMERALDA</t>
  </si>
  <si>
    <t>ANA SOFIA</t>
  </si>
  <si>
    <t>ARMENGOLT</t>
  </si>
  <si>
    <t>ARRIAGA</t>
  </si>
  <si>
    <t>CALOCA</t>
  </si>
  <si>
    <t>ELIA GENOVEVA</t>
  </si>
  <si>
    <t>CARRILLO</t>
  </si>
  <si>
    <t>MARTIN</t>
  </si>
  <si>
    <t>CASTAÑEDA</t>
  </si>
  <si>
    <t>CHRISTIAN</t>
  </si>
  <si>
    <t>DE LEON</t>
  </si>
  <si>
    <t>HERMAN</t>
  </si>
  <si>
    <t>JOAQUINA</t>
  </si>
  <si>
    <t>FUENTES</t>
  </si>
  <si>
    <t>MARIA SONIA</t>
  </si>
  <si>
    <t>GUADALUPE</t>
  </si>
  <si>
    <t>PORTILLO</t>
  </si>
  <si>
    <t>FABIOLA</t>
  </si>
  <si>
    <t>LOZADA</t>
  </si>
  <si>
    <t>MARIA DEL PILAR</t>
  </si>
  <si>
    <t>ROMERO</t>
  </si>
  <si>
    <t>RAMON</t>
  </si>
  <si>
    <t>MENDIOLA</t>
  </si>
  <si>
    <t>PATIÑO</t>
  </si>
  <si>
    <t>SERGIO</t>
  </si>
  <si>
    <t>ARZATE</t>
  </si>
  <si>
    <t>SUSANA</t>
  </si>
  <si>
    <t>MOLINA</t>
  </si>
  <si>
    <t>CORONA</t>
  </si>
  <si>
    <t>LAZARO ALFREDO</t>
  </si>
  <si>
    <t>MONTIEL</t>
  </si>
  <si>
    <t>TERESA DE JESUS</t>
  </si>
  <si>
    <t>OLVERA</t>
  </si>
  <si>
    <t>ENRIQUETA</t>
  </si>
  <si>
    <t>PENILLA</t>
  </si>
  <si>
    <t>MURILLO</t>
  </si>
  <si>
    <t>EDGAR JOSE</t>
  </si>
  <si>
    <t>PIÑON</t>
  </si>
  <si>
    <t>UCAÑA</t>
  </si>
  <si>
    <t>LEOPOLDO GILDARDO</t>
  </si>
  <si>
    <t>RAQUEL</t>
  </si>
  <si>
    <t>RIVERO</t>
  </si>
  <si>
    <t>VERTIZ</t>
  </si>
  <si>
    <t>EDGAR EMMANUELE</t>
  </si>
  <si>
    <t>PARRAZALES</t>
  </si>
  <si>
    <t>FIGUEROA</t>
  </si>
  <si>
    <t>RICARDO</t>
  </si>
  <si>
    <t>ACEVEDO</t>
  </si>
  <si>
    <t>AIDE MAGALI</t>
  </si>
  <si>
    <t>ARROYO</t>
  </si>
  <si>
    <t>TREJO</t>
  </si>
  <si>
    <t>MARIA DE JESUS</t>
  </si>
  <si>
    <t>AZUCENA</t>
  </si>
  <si>
    <t>PAISANO</t>
  </si>
  <si>
    <t>ISABEL ALEJANDRA</t>
  </si>
  <si>
    <t>BOURGET</t>
  </si>
  <si>
    <t>ROJAS</t>
  </si>
  <si>
    <t>LAURA ESTHER</t>
  </si>
  <si>
    <t>MAGAÑA</t>
  </si>
  <si>
    <t>JUAN MANUEL</t>
  </si>
  <si>
    <t>LEZAMA</t>
  </si>
  <si>
    <t>IVONNE</t>
  </si>
  <si>
    <t>HUGO</t>
  </si>
  <si>
    <t>VELASCO</t>
  </si>
  <si>
    <t>JESSICA</t>
  </si>
  <si>
    <t>OLIVIA</t>
  </si>
  <si>
    <t>CARLOS ALBERT</t>
  </si>
  <si>
    <t>QUIJANO</t>
  </si>
  <si>
    <t>ZETINA</t>
  </si>
  <si>
    <t>ROSA ELENA</t>
  </si>
  <si>
    <t>MARIELA</t>
  </si>
  <si>
    <t>PEDRO ENRIQUE</t>
  </si>
  <si>
    <t>VILLALVAZO</t>
  </si>
  <si>
    <t>ANAYA</t>
  </si>
  <si>
    <t>YAÑEZ</t>
  </si>
  <si>
    <t>ALBA</t>
  </si>
  <si>
    <t>DANIEL EMILIANO</t>
  </si>
  <si>
    <t>ANTUNEZ</t>
  </si>
  <si>
    <t>MARIA ELISA</t>
  </si>
  <si>
    <t>RAFAEL</t>
  </si>
  <si>
    <t>ALMA ROSA</t>
  </si>
  <si>
    <t>SOSA</t>
  </si>
  <si>
    <t>MIGUEL ANGEL</t>
  </si>
  <si>
    <t>FALCON</t>
  </si>
  <si>
    <t>JAVIER</t>
  </si>
  <si>
    <t>NATALIA AVELINA</t>
  </si>
  <si>
    <t>APARICIO</t>
  </si>
  <si>
    <t>ELIA</t>
  </si>
  <si>
    <t>ALMAGUER</t>
  </si>
  <si>
    <t>COBOS</t>
  </si>
  <si>
    <t>MARIELA ESPERANZA</t>
  </si>
  <si>
    <t>BENITEZ</t>
  </si>
  <si>
    <t>MONDRAGON</t>
  </si>
  <si>
    <t>EDER ULISES</t>
  </si>
  <si>
    <t>OTAMENDI</t>
  </si>
  <si>
    <t>VERONICA ELIZABETH</t>
  </si>
  <si>
    <t>PALOMINO</t>
  </si>
  <si>
    <t>BRENDA YUNUE</t>
  </si>
  <si>
    <t>DIAZ</t>
  </si>
  <si>
    <t>FRANCISCO JAVIER</t>
  </si>
  <si>
    <t>CAMBRON</t>
  </si>
  <si>
    <t>KEREN YOANA</t>
  </si>
  <si>
    <t>CASIANO</t>
  </si>
  <si>
    <t>PANUAYA</t>
  </si>
  <si>
    <t>GALVAN</t>
  </si>
  <si>
    <t>ANA LILIA</t>
  </si>
  <si>
    <t>LUIS</t>
  </si>
  <si>
    <t>MEDRANO</t>
  </si>
  <si>
    <t>NIETO</t>
  </si>
  <si>
    <t>ROSAURA ROCIO</t>
  </si>
  <si>
    <t>CAPISTRAN</t>
  </si>
  <si>
    <t>DENISSE</t>
  </si>
  <si>
    <t>BOA</t>
  </si>
  <si>
    <t>BARRIOS</t>
  </si>
  <si>
    <t>FRANCO</t>
  </si>
  <si>
    <t>CRISTINA</t>
  </si>
  <si>
    <t>LEMUS</t>
  </si>
  <si>
    <t>BRANDON</t>
  </si>
  <si>
    <t>FELIX</t>
  </si>
  <si>
    <t>AGUILAR</t>
  </si>
  <si>
    <t>CLAUDIA ENRIQUETA</t>
  </si>
  <si>
    <t>CALDERON</t>
  </si>
  <si>
    <t>MARIA CATALINA</t>
  </si>
  <si>
    <t>COLINAS</t>
  </si>
  <si>
    <t>MARIO EDUARDO</t>
  </si>
  <si>
    <t>DE HILARIO</t>
  </si>
  <si>
    <t>ANA MELY</t>
  </si>
  <si>
    <t>DIMAS</t>
  </si>
  <si>
    <t>ANGEL ARTURO</t>
  </si>
  <si>
    <t>NAYELI GUADALUPE</t>
  </si>
  <si>
    <t>MARIBEL</t>
  </si>
  <si>
    <t>EDGAR REY</t>
  </si>
  <si>
    <t>FLORENCIA PAOLA</t>
  </si>
  <si>
    <t>PONCE</t>
  </si>
  <si>
    <t>DIANA WENDY</t>
  </si>
  <si>
    <t>GUILLEN</t>
  </si>
  <si>
    <t>SERRANO</t>
  </si>
  <si>
    <t>DIDIER YORIETH</t>
  </si>
  <si>
    <t>ALFREDO</t>
  </si>
  <si>
    <t>MONTAÑO</t>
  </si>
  <si>
    <t>ZENTENO</t>
  </si>
  <si>
    <t>MACIEL</t>
  </si>
  <si>
    <t>TABARES</t>
  </si>
  <si>
    <t>ZARED</t>
  </si>
  <si>
    <t>DUEÑAS</t>
  </si>
  <si>
    <t>RITA</t>
  </si>
  <si>
    <t>SILVIA HORTENCIA</t>
  </si>
  <si>
    <t>MONTES</t>
  </si>
  <si>
    <t>LISSETTE VANESSA</t>
  </si>
  <si>
    <t>MONTOYA</t>
  </si>
  <si>
    <t>SEBASTIAN</t>
  </si>
  <si>
    <t>MORA</t>
  </si>
  <si>
    <t>JESSICA JAZMIN</t>
  </si>
  <si>
    <t>BRENDA ELENA</t>
  </si>
  <si>
    <t>ROBLES</t>
  </si>
  <si>
    <t>LAURA PATRICIA</t>
  </si>
  <si>
    <t>SALAS</t>
  </si>
  <si>
    <t>CORREA</t>
  </si>
  <si>
    <t>ELIDETH</t>
  </si>
  <si>
    <t>PARRA</t>
  </si>
  <si>
    <t>HADER EMMANUEL</t>
  </si>
  <si>
    <t>PROA</t>
  </si>
  <si>
    <t>ACGLAHELL YAJAIRA</t>
  </si>
  <si>
    <t>SANTILLAN</t>
  </si>
  <si>
    <t>CASTELAN</t>
  </si>
  <si>
    <t>TAPIA</t>
  </si>
  <si>
    <t>DIANA ESTEFANIA</t>
  </si>
  <si>
    <t>BAUTISTA</t>
  </si>
  <si>
    <t>PAULINA</t>
  </si>
  <si>
    <t>TRAPALA</t>
  </si>
  <si>
    <t>GUILLERMO ARMANDO</t>
  </si>
  <si>
    <t>XAVIER ANGEL</t>
  </si>
  <si>
    <t>ANASTASIO</t>
  </si>
  <si>
    <t>NOTA DE PERCEPCIONES EN DINERO, PERCEPCIONES ADICIONALES EN ESPECIE, INGRESOS, SISTEMAS DE COMPENSACIÓN, GRATIFICACIONES, PRIMAS, COMISIONES, DIETAS, BONOS, ESTÍMULOS, APOYOS ECONÓMICOS, PRESTACIONES ECONÓMICAS Y PRESTACIONES EN ESPECIE. NO SE OTORGAN PRESTACIONES A LOS (LAS) PRESTADORES (AS) DE SERVICIOS PROFESIONALES POR HONORARIOS ASIMILABLES A SALARIOS, TOMANDO EN CONSIDERACIÓN QUE LA LEY FEDERAL DE LOS TRABAJADORES AL SERVICIO DEL ESTADO EN SU ARTÍCULO 8VO. ESTABLECE: ART. 8. QUEDAN EXCLUIDOS DEL RÉGIMEN DE ESTA LEY LOS TRABAJADORES DE CONFIANZA A QUE SE REFIERE EL ART. 5, LOS MIEMBROS DEL EJÉRCITO Y ARMADA NACIONAL, CON EXCEPCIÓN DEL PERSONAL CIVIL DE LAS SECRETARIAS DE LA DEFENSA NACIONAL, DE MARINA; EL PERSONAL MILITARIZADO O QUE SE MILITARICE LEGALMENTE; LOS MIEMBROS DEL SERVICIO EXTERIOR MEXICANO; EL PERSONAL DE VIGILANCIA DE LOS ESTABLECIMIENTOS PENITENCIARIOS, CÁRCELES O GALERAS Y AQUELLOS QUE PRESTEN SUS SERVICIOS MEDIANTE CONTRATO CIVIL O QUE SEAN SUJETOS AL PAGO DE HONORARIOS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</si>
</sst>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2" fontId="0" fillId="0" borderId="0" xfId="0" applyNumberFormat="1"/>
    <xf numFmtId="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210"/>
  <sheetViews>
    <sheetView tabSelected="1" topLeftCell="A7"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62.7109375" bestFit="1" customWidth="1"/>
    <col min="8" max="8" width="17.42578125" bestFit="1" customWidth="1"/>
    <col min="9" max="9" width="10.28515625" bestFit="1" customWidth="1"/>
    <col min="10" max="10" width="13.5703125" bestFit="1" customWidth="1"/>
    <col min="11" max="11" width="15.42578125" bestFit="1" customWidth="1"/>
    <col min="12" max="12" width="58.7109375" bestFit="1" customWidth="1"/>
    <col min="13" max="13" width="93.28515625" bestFit="1" customWidth="1"/>
    <col min="14" max="14" width="43.85546875" bestFit="1" customWidth="1"/>
    <col min="15" max="15" width="92.5703125" bestFit="1" customWidth="1"/>
    <col min="16" max="16" width="43.140625"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20.140625" bestFit="1" customWidth="1"/>
    <col min="32" max="32" width="8" bestFit="1" customWidth="1"/>
  </cols>
  <sheetData>
    <row r="1" spans="1:32" hidden="1" x14ac:dyDescent="0.25">
      <c r="A1" t="s">
        <v>0</v>
      </c>
    </row>
    <row r="2" spans="1:32" x14ac:dyDescent="0.25">
      <c r="A2" s="7" t="s">
        <v>1</v>
      </c>
      <c r="B2" s="8"/>
      <c r="C2" s="8"/>
      <c r="D2" s="7" t="s">
        <v>2</v>
      </c>
      <c r="E2" s="8"/>
      <c r="F2" s="8"/>
      <c r="G2" s="7" t="s">
        <v>3</v>
      </c>
      <c r="H2" s="8"/>
      <c r="I2" s="8"/>
    </row>
    <row r="3" spans="1:32" x14ac:dyDescent="0.25">
      <c r="A3" s="9" t="s">
        <v>4</v>
      </c>
      <c r="B3" s="8"/>
      <c r="C3" s="8"/>
      <c r="D3" s="9" t="s">
        <v>5</v>
      </c>
      <c r="E3" s="8"/>
      <c r="F3" s="8"/>
      <c r="G3" s="9" t="s">
        <v>6</v>
      </c>
      <c r="H3" s="8"/>
      <c r="I3" s="8"/>
    </row>
    <row r="4" spans="1:32"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7" t="s">
        <v>47</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2024</v>
      </c>
      <c r="B8" s="3">
        <v>45566</v>
      </c>
      <c r="C8" s="3">
        <v>45657</v>
      </c>
      <c r="D8" t="s">
        <v>84</v>
      </c>
      <c r="E8">
        <v>45</v>
      </c>
      <c r="F8" t="s">
        <v>224</v>
      </c>
      <c r="G8" t="s">
        <v>225</v>
      </c>
      <c r="H8" t="s">
        <v>225</v>
      </c>
      <c r="I8" t="s">
        <v>315</v>
      </c>
      <c r="J8" t="s">
        <v>316</v>
      </c>
      <c r="K8" t="s">
        <v>317</v>
      </c>
      <c r="L8" t="s">
        <v>91</v>
      </c>
      <c r="M8">
        <v>95327</v>
      </c>
      <c r="N8" t="s">
        <v>212</v>
      </c>
      <c r="O8">
        <v>70665.509999999995</v>
      </c>
      <c r="P8" t="s">
        <v>212</v>
      </c>
      <c r="Q8" s="6" t="str">
        <f ca="1">HYPERLINK("#"&amp;CELL("direccion",Tabla_471065!A4),"1")</f>
        <v>1</v>
      </c>
      <c r="R8" s="6" t="str">
        <f ca="1">HYPERLINK("#"&amp;CELL("direccion",Tabla_471039!A4),"1")</f>
        <v>1</v>
      </c>
      <c r="S8" s="6" t="str">
        <f ca="1">HYPERLINK("#"&amp;CELL("direccion",Tabla_471067!A4),"1")</f>
        <v>1</v>
      </c>
      <c r="T8" s="6" t="str">
        <f ca="1">HYPERLINK("#"&amp;CELL("direccion",Tabla_471023!A4),"1")</f>
        <v>1</v>
      </c>
      <c r="U8" s="6" t="str">
        <f ca="1">HYPERLINK("#"&amp;CELL("direccion",Tabla_471047!A4),"1")</f>
        <v>1</v>
      </c>
      <c r="V8" s="6" t="str">
        <f ca="1">HYPERLINK("#"&amp;CELL("direccion",Tabla_471030!A4),"1")</f>
        <v>1</v>
      </c>
      <c r="W8" s="6" t="str">
        <f ca="1">HYPERLINK("#"&amp;CELL("direccion",Tabla_471041!A4),"1")</f>
        <v>1</v>
      </c>
      <c r="X8" s="6" t="str">
        <f ca="1">HYPERLINK("#"&amp;CELL("direccion",Tabla_471031!A4),"1")</f>
        <v>1</v>
      </c>
      <c r="Y8" s="6" t="str">
        <f ca="1">HYPERLINK("#"&amp;CELL("direccion",Tabla_471032!A4),"1")</f>
        <v>1</v>
      </c>
      <c r="Z8" s="6" t="str">
        <f ca="1">HYPERLINK("#"&amp;CELL("direccion",Tabla_471059!A4),"1")</f>
        <v>1</v>
      </c>
      <c r="AA8" s="6" t="str">
        <f ca="1">HYPERLINK("#"&amp;CELL("direccion",Tabla_471071!A4),"1")</f>
        <v>1</v>
      </c>
      <c r="AB8" s="6" t="str">
        <f ca="1">HYPERLINK("#"&amp;CELL("direccion",Tabla_471062!A4),"1")</f>
        <v>1</v>
      </c>
      <c r="AC8" s="6" t="str">
        <f ca="1">HYPERLINK("#"&amp;CELL("direccion",Tabla_471074!A4),"1")</f>
        <v>1</v>
      </c>
      <c r="AD8" t="s">
        <v>213</v>
      </c>
      <c r="AE8" s="3">
        <v>45657</v>
      </c>
    </row>
    <row r="9" spans="1:32" x14ac:dyDescent="0.25">
      <c r="A9">
        <v>2024</v>
      </c>
      <c r="B9" s="3">
        <v>45566</v>
      </c>
      <c r="C9" s="3">
        <v>45657</v>
      </c>
      <c r="D9" t="s">
        <v>84</v>
      </c>
      <c r="E9">
        <v>29</v>
      </c>
      <c r="F9" t="s">
        <v>226</v>
      </c>
      <c r="G9" t="s">
        <v>227</v>
      </c>
      <c r="H9" t="s">
        <v>225</v>
      </c>
      <c r="I9" t="s">
        <v>318</v>
      </c>
      <c r="J9" t="s">
        <v>319</v>
      </c>
      <c r="K9" t="s">
        <v>320</v>
      </c>
      <c r="L9" t="s">
        <v>91</v>
      </c>
      <c r="M9">
        <v>35248</v>
      </c>
      <c r="N9" t="s">
        <v>212</v>
      </c>
      <c r="O9">
        <v>28526.67</v>
      </c>
      <c r="P9" t="s">
        <v>212</v>
      </c>
      <c r="Q9" s="6" t="str">
        <f ca="1">HYPERLINK("#"&amp;CELL("direccion",Tabla_471065!A5),"2")</f>
        <v>2</v>
      </c>
      <c r="R9" s="6" t="str">
        <f ca="1">HYPERLINK("#"&amp;CELL("direccion",Tabla_471039!A5),"2")</f>
        <v>2</v>
      </c>
      <c r="S9" s="6" t="str">
        <f ca="1">HYPERLINK("#"&amp;CELL("direccion",Tabla_471067!A5),"2")</f>
        <v>2</v>
      </c>
      <c r="T9" s="6" t="str">
        <f ca="1">HYPERLINK("#"&amp;CELL("direccion",Tabla_471023!A5),"2")</f>
        <v>2</v>
      </c>
      <c r="U9" s="6" t="str">
        <f ca="1">HYPERLINK("#"&amp;CELL("direccion",Tabla_471047!A5),"2")</f>
        <v>2</v>
      </c>
      <c r="V9" s="6" t="str">
        <f ca="1">HYPERLINK("#"&amp;CELL("direccion",Tabla_471030!A5),"2")</f>
        <v>2</v>
      </c>
      <c r="W9" s="6" t="str">
        <f ca="1">HYPERLINK("#"&amp;CELL("direccion",Tabla_471041!A5),"2")</f>
        <v>2</v>
      </c>
      <c r="X9" s="6" t="str">
        <f ca="1">HYPERLINK("#"&amp;CELL("direccion",Tabla_471031!A5),"2")</f>
        <v>2</v>
      </c>
      <c r="Y9" s="6" t="str">
        <f ca="1">HYPERLINK("#"&amp;CELL("direccion",Tabla_471032!A5),"2")</f>
        <v>2</v>
      </c>
      <c r="Z9" s="6" t="str">
        <f ca="1">HYPERLINK("#"&amp;CELL("direccion",Tabla_471059!A5),"2")</f>
        <v>2</v>
      </c>
      <c r="AA9" s="6" t="str">
        <f ca="1">HYPERLINK("#"&amp;CELL("direccion",Tabla_471071!A5),"2")</f>
        <v>2</v>
      </c>
      <c r="AB9" s="6" t="str">
        <f ca="1">HYPERLINK("#"&amp;CELL("direccion",Tabla_471062!A5),"2")</f>
        <v>2</v>
      </c>
      <c r="AC9" s="6" t="str">
        <f ca="1">HYPERLINK("#"&amp;CELL("direccion",Tabla_471074!A5),"2")</f>
        <v>2</v>
      </c>
      <c r="AD9" t="s">
        <v>213</v>
      </c>
      <c r="AE9" s="3">
        <v>45657</v>
      </c>
    </row>
    <row r="10" spans="1:32" x14ac:dyDescent="0.25">
      <c r="A10">
        <v>2024</v>
      </c>
      <c r="B10" s="3">
        <v>45566</v>
      </c>
      <c r="C10" s="3">
        <v>45657</v>
      </c>
      <c r="D10" t="s">
        <v>84</v>
      </c>
      <c r="E10">
        <v>40</v>
      </c>
      <c r="F10" t="s">
        <v>228</v>
      </c>
      <c r="G10" t="s">
        <v>229</v>
      </c>
      <c r="H10" t="s">
        <v>225</v>
      </c>
      <c r="I10" t="s">
        <v>321</v>
      </c>
      <c r="J10" t="s">
        <v>322</v>
      </c>
      <c r="K10" t="s">
        <v>323</v>
      </c>
      <c r="L10" t="s">
        <v>92</v>
      </c>
      <c r="M10">
        <v>59687</v>
      </c>
      <c r="N10" t="s">
        <v>212</v>
      </c>
      <c r="O10">
        <v>46243.340000000004</v>
      </c>
      <c r="P10" t="s">
        <v>212</v>
      </c>
      <c r="Q10" s="6" t="str">
        <f ca="1">HYPERLINK("#"&amp;CELL("direccion",Tabla_471065!A6),"3")</f>
        <v>3</v>
      </c>
      <c r="R10" s="6" t="str">
        <f ca="1">HYPERLINK("#"&amp;CELL("direccion",Tabla_471039!A6),"3")</f>
        <v>3</v>
      </c>
      <c r="S10" s="6" t="str">
        <f ca="1">HYPERLINK("#"&amp;CELL("direccion",Tabla_471067!A6),"3")</f>
        <v>3</v>
      </c>
      <c r="T10" s="6" t="str">
        <f ca="1">HYPERLINK("#"&amp;CELL("direccion",Tabla_471023!A6),"3")</f>
        <v>3</v>
      </c>
      <c r="U10" s="6" t="str">
        <f ca="1">HYPERLINK("#"&amp;CELL("direccion",Tabla_471047!A6),"3")</f>
        <v>3</v>
      </c>
      <c r="V10" s="6" t="str">
        <f ca="1">HYPERLINK("#"&amp;CELL("direccion",Tabla_471030!A6),"3")</f>
        <v>3</v>
      </c>
      <c r="W10" s="6" t="str">
        <f ca="1">HYPERLINK("#"&amp;CELL("direccion",Tabla_471041!A6),"3")</f>
        <v>3</v>
      </c>
      <c r="X10" s="6" t="str">
        <f ca="1">HYPERLINK("#"&amp;CELL("direccion",Tabla_471031!A6),"3")</f>
        <v>3</v>
      </c>
      <c r="Y10" s="6" t="str">
        <f ca="1">HYPERLINK("#"&amp;CELL("direccion",Tabla_471032!A6),"3")</f>
        <v>3</v>
      </c>
      <c r="Z10" s="6" t="str">
        <f ca="1">HYPERLINK("#"&amp;CELL("direccion",Tabla_471059!A6),"3")</f>
        <v>3</v>
      </c>
      <c r="AA10" s="6" t="str">
        <f ca="1">HYPERLINK("#"&amp;CELL("direccion",Tabla_471071!A6),"3")</f>
        <v>3</v>
      </c>
      <c r="AB10" s="6" t="str">
        <f ca="1">HYPERLINK("#"&amp;CELL("direccion",Tabla_471062!A6),"3")</f>
        <v>3</v>
      </c>
      <c r="AC10" s="6" t="str">
        <f ca="1">HYPERLINK("#"&amp;CELL("direccion",Tabla_471074!A6),"3")</f>
        <v>3</v>
      </c>
      <c r="AD10" t="s">
        <v>213</v>
      </c>
      <c r="AE10" s="3">
        <v>45657</v>
      </c>
    </row>
    <row r="11" spans="1:32" x14ac:dyDescent="0.25">
      <c r="A11">
        <v>2024</v>
      </c>
      <c r="B11" s="3">
        <v>45566</v>
      </c>
      <c r="C11" s="3">
        <v>45657</v>
      </c>
      <c r="D11" t="s">
        <v>84</v>
      </c>
      <c r="E11">
        <v>40</v>
      </c>
      <c r="F11" t="s">
        <v>228</v>
      </c>
      <c r="G11" t="s">
        <v>230</v>
      </c>
      <c r="H11" t="s">
        <v>225</v>
      </c>
      <c r="I11" t="s">
        <v>324</v>
      </c>
      <c r="J11" t="s">
        <v>325</v>
      </c>
      <c r="K11" t="s">
        <v>326</v>
      </c>
      <c r="L11" t="s">
        <v>92</v>
      </c>
      <c r="M11">
        <v>59687</v>
      </c>
      <c r="N11" t="s">
        <v>212</v>
      </c>
      <c r="O11">
        <v>46243.340000000004</v>
      </c>
      <c r="P11" t="s">
        <v>212</v>
      </c>
      <c r="Q11" s="6" t="str">
        <f ca="1">HYPERLINK("#"&amp;CELL("direccion",Tabla_471065!A7),"4")</f>
        <v>4</v>
      </c>
      <c r="R11" s="6" t="str">
        <f ca="1">HYPERLINK("#"&amp;CELL("direccion",Tabla_471039!A7),"4")</f>
        <v>4</v>
      </c>
      <c r="S11" s="6" t="str">
        <f ca="1">HYPERLINK("#"&amp;CELL("direccion",Tabla_471067!A7),"4")</f>
        <v>4</v>
      </c>
      <c r="T11" s="6" t="str">
        <f ca="1">HYPERLINK("#"&amp;CELL("direccion",Tabla_471023!A7),"4")</f>
        <v>4</v>
      </c>
      <c r="U11" s="6" t="str">
        <f ca="1">HYPERLINK("#"&amp;CELL("direccion",Tabla_471047!A7),"4")</f>
        <v>4</v>
      </c>
      <c r="V11" s="6" t="str">
        <f ca="1">HYPERLINK("#"&amp;CELL("direccion",Tabla_471030!A7),"4")</f>
        <v>4</v>
      </c>
      <c r="W11" s="6" t="str">
        <f ca="1">HYPERLINK("#"&amp;CELL("direccion",Tabla_471041!A7),"4")</f>
        <v>4</v>
      </c>
      <c r="X11" s="6" t="str">
        <f ca="1">HYPERLINK("#"&amp;CELL("direccion",Tabla_471031!A7),"4")</f>
        <v>4</v>
      </c>
      <c r="Y11" s="6" t="str">
        <f ca="1">HYPERLINK("#"&amp;CELL("direccion",Tabla_471032!A7),"4")</f>
        <v>4</v>
      </c>
      <c r="Z11" s="6" t="str">
        <f ca="1">HYPERLINK("#"&amp;CELL("direccion",Tabla_471059!A7),"4")</f>
        <v>4</v>
      </c>
      <c r="AA11" s="6" t="str">
        <f ca="1">HYPERLINK("#"&amp;CELL("direccion",Tabla_471071!A7),"4")</f>
        <v>4</v>
      </c>
      <c r="AB11" s="6" t="str">
        <f ca="1">HYPERLINK("#"&amp;CELL("direccion",Tabla_471062!A7),"4")</f>
        <v>4</v>
      </c>
      <c r="AC11" s="6" t="str">
        <f ca="1">HYPERLINK("#"&amp;CELL("direccion",Tabla_471074!A7),"4")</f>
        <v>4</v>
      </c>
      <c r="AD11" t="s">
        <v>213</v>
      </c>
      <c r="AE11" s="3">
        <v>45657</v>
      </c>
    </row>
    <row r="12" spans="1:32" x14ac:dyDescent="0.25">
      <c r="A12">
        <v>2024</v>
      </c>
      <c r="B12" s="3">
        <v>45566</v>
      </c>
      <c r="C12" s="3">
        <v>45657</v>
      </c>
      <c r="D12" t="s">
        <v>84</v>
      </c>
      <c r="E12">
        <v>29</v>
      </c>
      <c r="F12" t="s">
        <v>226</v>
      </c>
      <c r="G12" t="s">
        <v>231</v>
      </c>
      <c r="H12" t="s">
        <v>225</v>
      </c>
      <c r="I12" t="s">
        <v>327</v>
      </c>
      <c r="J12" t="s">
        <v>328</v>
      </c>
      <c r="K12" t="s">
        <v>329</v>
      </c>
      <c r="L12" t="s">
        <v>91</v>
      </c>
      <c r="M12">
        <v>35248</v>
      </c>
      <c r="N12" t="s">
        <v>212</v>
      </c>
      <c r="O12">
        <v>28526.67</v>
      </c>
      <c r="P12" t="s">
        <v>212</v>
      </c>
      <c r="Q12" s="6" t="str">
        <f ca="1">HYPERLINK("#"&amp;CELL("direccion",Tabla_471065!A8),"5")</f>
        <v>5</v>
      </c>
      <c r="R12" s="6" t="str">
        <f ca="1">HYPERLINK("#"&amp;CELL("direccion",Tabla_471039!A8),"5")</f>
        <v>5</v>
      </c>
      <c r="S12" s="6" t="str">
        <f ca="1">HYPERLINK("#"&amp;CELL("direccion",Tabla_471067!A8),"5")</f>
        <v>5</v>
      </c>
      <c r="T12" s="6" t="str">
        <f ca="1">HYPERLINK("#"&amp;CELL("direccion",Tabla_471023!A8),"5")</f>
        <v>5</v>
      </c>
      <c r="U12" s="6" t="str">
        <f ca="1">HYPERLINK("#"&amp;CELL("direccion",Tabla_471047!A8),"5")</f>
        <v>5</v>
      </c>
      <c r="V12" s="6" t="str">
        <f ca="1">HYPERLINK("#"&amp;CELL("direccion",Tabla_471030!A8),"5")</f>
        <v>5</v>
      </c>
      <c r="W12" s="6" t="str">
        <f ca="1">HYPERLINK("#"&amp;CELL("direccion",Tabla_471041!A8),"5")</f>
        <v>5</v>
      </c>
      <c r="X12" s="6" t="str">
        <f ca="1">HYPERLINK("#"&amp;CELL("direccion",Tabla_471031!A8),"5")</f>
        <v>5</v>
      </c>
      <c r="Y12" s="6" t="str">
        <f ca="1">HYPERLINK("#"&amp;CELL("direccion",Tabla_471032!A8),"5")</f>
        <v>5</v>
      </c>
      <c r="Z12" s="6" t="str">
        <f ca="1">HYPERLINK("#"&amp;CELL("direccion",Tabla_471059!A8),"5")</f>
        <v>5</v>
      </c>
      <c r="AA12" s="6" t="str">
        <f ca="1">HYPERLINK("#"&amp;CELL("direccion",Tabla_471071!A8),"5")</f>
        <v>5</v>
      </c>
      <c r="AB12" s="6" t="str">
        <f ca="1">HYPERLINK("#"&amp;CELL("direccion",Tabla_471062!A8),"5")</f>
        <v>5</v>
      </c>
      <c r="AC12" s="6" t="str">
        <f ca="1">HYPERLINK("#"&amp;CELL("direccion",Tabla_471074!A8),"5")</f>
        <v>5</v>
      </c>
      <c r="AD12" t="s">
        <v>213</v>
      </c>
      <c r="AE12" s="3">
        <v>45657</v>
      </c>
    </row>
    <row r="13" spans="1:32" x14ac:dyDescent="0.25">
      <c r="A13">
        <v>2024</v>
      </c>
      <c r="B13" s="3">
        <v>45566</v>
      </c>
      <c r="C13" s="3">
        <v>45657</v>
      </c>
      <c r="D13" t="s">
        <v>84</v>
      </c>
      <c r="E13">
        <v>29</v>
      </c>
      <c r="F13" t="s">
        <v>226</v>
      </c>
      <c r="G13" t="s">
        <v>232</v>
      </c>
      <c r="H13" t="s">
        <v>225</v>
      </c>
      <c r="I13" t="s">
        <v>330</v>
      </c>
      <c r="J13" t="s">
        <v>331</v>
      </c>
      <c r="K13" t="s">
        <v>332</v>
      </c>
      <c r="L13" t="s">
        <v>92</v>
      </c>
      <c r="M13">
        <v>35248</v>
      </c>
      <c r="N13" t="s">
        <v>212</v>
      </c>
      <c r="O13">
        <v>28526.67</v>
      </c>
      <c r="P13" t="s">
        <v>212</v>
      </c>
      <c r="Q13" s="6" t="str">
        <f ca="1">HYPERLINK("#"&amp;CELL("direccion",Tabla_471065!A9),"6")</f>
        <v>6</v>
      </c>
      <c r="R13" s="6" t="str">
        <f ca="1">HYPERLINK("#"&amp;CELL("direccion",Tabla_471039!A9),"6")</f>
        <v>6</v>
      </c>
      <c r="S13" s="6" t="str">
        <f ca="1">HYPERLINK("#"&amp;CELL("direccion",Tabla_471067!A9),"6")</f>
        <v>6</v>
      </c>
      <c r="T13" s="6" t="str">
        <f ca="1">HYPERLINK("#"&amp;CELL("direccion",Tabla_471023!A9),"6")</f>
        <v>6</v>
      </c>
      <c r="U13" s="6" t="str">
        <f ca="1">HYPERLINK("#"&amp;CELL("direccion",Tabla_471047!A9),"6")</f>
        <v>6</v>
      </c>
      <c r="V13" s="6" t="str">
        <f ca="1">HYPERLINK("#"&amp;CELL("direccion",Tabla_471030!A9),"6")</f>
        <v>6</v>
      </c>
      <c r="W13" s="6" t="str">
        <f ca="1">HYPERLINK("#"&amp;CELL("direccion",Tabla_471041!A9),"6")</f>
        <v>6</v>
      </c>
      <c r="X13" s="6" t="str">
        <f ca="1">HYPERLINK("#"&amp;CELL("direccion",Tabla_471031!A9),"6")</f>
        <v>6</v>
      </c>
      <c r="Y13" s="6" t="str">
        <f ca="1">HYPERLINK("#"&amp;CELL("direccion",Tabla_471032!A9),"6")</f>
        <v>6</v>
      </c>
      <c r="Z13" s="6" t="str">
        <f ca="1">HYPERLINK("#"&amp;CELL("direccion",Tabla_471059!A9),"6")</f>
        <v>6</v>
      </c>
      <c r="AA13" s="6" t="str">
        <f ca="1">HYPERLINK("#"&amp;CELL("direccion",Tabla_471071!A9),"6")</f>
        <v>6</v>
      </c>
      <c r="AB13" s="6" t="str">
        <f ca="1">HYPERLINK("#"&amp;CELL("direccion",Tabla_471062!A9),"6")</f>
        <v>6</v>
      </c>
      <c r="AC13" s="6" t="str">
        <f ca="1">HYPERLINK("#"&amp;CELL("direccion",Tabla_471074!A9),"6")</f>
        <v>6</v>
      </c>
      <c r="AD13" t="s">
        <v>213</v>
      </c>
      <c r="AE13" s="3">
        <v>45657</v>
      </c>
    </row>
    <row r="14" spans="1:32" x14ac:dyDescent="0.25">
      <c r="A14">
        <v>2024</v>
      </c>
      <c r="B14" s="3">
        <v>45566</v>
      </c>
      <c r="C14" s="3">
        <v>45657</v>
      </c>
      <c r="D14" t="s">
        <v>84</v>
      </c>
      <c r="E14">
        <v>25</v>
      </c>
      <c r="F14" t="s">
        <v>233</v>
      </c>
      <c r="G14" t="s">
        <v>234</v>
      </c>
      <c r="H14" t="s">
        <v>225</v>
      </c>
      <c r="I14" t="s">
        <v>333</v>
      </c>
      <c r="J14" t="s">
        <v>334</v>
      </c>
      <c r="K14" t="s">
        <v>335</v>
      </c>
      <c r="L14" t="s">
        <v>91</v>
      </c>
      <c r="M14">
        <v>24672</v>
      </c>
      <c r="N14" t="s">
        <v>212</v>
      </c>
      <c r="O14">
        <v>20384.75</v>
      </c>
      <c r="P14" t="s">
        <v>212</v>
      </c>
      <c r="Q14" s="6" t="str">
        <f ca="1">HYPERLINK("#"&amp;CELL("direccion",Tabla_471065!A10),"7")</f>
        <v>7</v>
      </c>
      <c r="R14" s="6" t="str">
        <f ca="1">HYPERLINK("#"&amp;CELL("direccion",Tabla_471039!A10),"7")</f>
        <v>7</v>
      </c>
      <c r="S14" s="6" t="str">
        <f ca="1">HYPERLINK("#"&amp;CELL("direccion",Tabla_471067!A10),"7")</f>
        <v>7</v>
      </c>
      <c r="T14" s="6" t="str">
        <f ca="1">HYPERLINK("#"&amp;CELL("direccion",Tabla_471023!A10),"7")</f>
        <v>7</v>
      </c>
      <c r="U14" s="6" t="str">
        <f ca="1">HYPERLINK("#"&amp;CELL("direccion",Tabla_471047!A10),"7")</f>
        <v>7</v>
      </c>
      <c r="V14" s="6" t="str">
        <f ca="1">HYPERLINK("#"&amp;CELL("direccion",Tabla_471030!A10),"7")</f>
        <v>7</v>
      </c>
      <c r="W14" s="6" t="str">
        <f ca="1">HYPERLINK("#"&amp;CELL("direccion",Tabla_471041!A10),"7")</f>
        <v>7</v>
      </c>
      <c r="X14" s="6" t="str">
        <f ca="1">HYPERLINK("#"&amp;CELL("direccion",Tabla_471031!A10),"7")</f>
        <v>7</v>
      </c>
      <c r="Y14" s="6" t="str">
        <f ca="1">HYPERLINK("#"&amp;CELL("direccion",Tabla_471032!A10),"7")</f>
        <v>7</v>
      </c>
      <c r="Z14" s="6" t="str">
        <f ca="1">HYPERLINK("#"&amp;CELL("direccion",Tabla_471059!A10),"7")</f>
        <v>7</v>
      </c>
      <c r="AA14" s="6" t="str">
        <f ca="1">HYPERLINK("#"&amp;CELL("direccion",Tabla_471071!A10),"7")</f>
        <v>7</v>
      </c>
      <c r="AB14" s="6" t="str">
        <f ca="1">HYPERLINK("#"&amp;CELL("direccion",Tabla_471062!A10),"7")</f>
        <v>7</v>
      </c>
      <c r="AC14" s="6" t="str">
        <f ca="1">HYPERLINK("#"&amp;CELL("direccion",Tabla_471074!A10),"7")</f>
        <v>7</v>
      </c>
      <c r="AD14" t="s">
        <v>213</v>
      </c>
      <c r="AE14" s="3">
        <v>45657</v>
      </c>
    </row>
    <row r="15" spans="1:32" x14ac:dyDescent="0.25">
      <c r="A15">
        <v>2024</v>
      </c>
      <c r="B15" s="3">
        <v>45566</v>
      </c>
      <c r="C15" s="3">
        <v>45657</v>
      </c>
      <c r="D15" t="s">
        <v>84</v>
      </c>
      <c r="E15">
        <v>40</v>
      </c>
      <c r="F15" t="s">
        <v>228</v>
      </c>
      <c r="G15" t="s">
        <v>235</v>
      </c>
      <c r="H15" t="s">
        <v>225</v>
      </c>
      <c r="I15" t="s">
        <v>336</v>
      </c>
      <c r="J15" t="s">
        <v>337</v>
      </c>
      <c r="K15" t="s">
        <v>338</v>
      </c>
      <c r="L15" t="s">
        <v>91</v>
      </c>
      <c r="M15">
        <v>59687</v>
      </c>
      <c r="N15" t="s">
        <v>212</v>
      </c>
      <c r="O15">
        <v>46243.340000000004</v>
      </c>
      <c r="P15" t="s">
        <v>212</v>
      </c>
      <c r="Q15" s="6" t="str">
        <f ca="1">HYPERLINK("#"&amp;CELL("direccion",Tabla_471065!A11),"8")</f>
        <v>8</v>
      </c>
      <c r="R15" s="6" t="str">
        <f ca="1">HYPERLINK("#"&amp;CELL("direccion",Tabla_471039!A11),"8")</f>
        <v>8</v>
      </c>
      <c r="S15" s="6" t="str">
        <f ca="1">HYPERLINK("#"&amp;CELL("direccion",Tabla_471067!A11),"8")</f>
        <v>8</v>
      </c>
      <c r="T15" s="6" t="str">
        <f ca="1">HYPERLINK("#"&amp;CELL("direccion",Tabla_471023!A11),"8")</f>
        <v>8</v>
      </c>
      <c r="U15" s="6" t="str">
        <f ca="1">HYPERLINK("#"&amp;CELL("direccion",Tabla_471047!A11),"8")</f>
        <v>8</v>
      </c>
      <c r="V15" s="6" t="str">
        <f ca="1">HYPERLINK("#"&amp;CELL("direccion",Tabla_471030!A11),"8")</f>
        <v>8</v>
      </c>
      <c r="W15" s="6" t="str">
        <f ca="1">HYPERLINK("#"&amp;CELL("direccion",Tabla_471041!A11),"8")</f>
        <v>8</v>
      </c>
      <c r="X15" s="6" t="str">
        <f ca="1">HYPERLINK("#"&amp;CELL("direccion",Tabla_471031!A11),"8")</f>
        <v>8</v>
      </c>
      <c r="Y15" s="6" t="str">
        <f ca="1">HYPERLINK("#"&amp;CELL("direccion",Tabla_471032!A11),"8")</f>
        <v>8</v>
      </c>
      <c r="Z15" s="6" t="str">
        <f ca="1">HYPERLINK("#"&amp;CELL("direccion",Tabla_471059!A11),"8")</f>
        <v>8</v>
      </c>
      <c r="AA15" s="6" t="str">
        <f ca="1">HYPERLINK("#"&amp;CELL("direccion",Tabla_471071!A11),"8")</f>
        <v>8</v>
      </c>
      <c r="AB15" s="6" t="str">
        <f ca="1">HYPERLINK("#"&amp;CELL("direccion",Tabla_471062!A11),"8")</f>
        <v>8</v>
      </c>
      <c r="AC15" s="6" t="str">
        <f ca="1">HYPERLINK("#"&amp;CELL("direccion",Tabla_471074!A11),"8")</f>
        <v>8</v>
      </c>
      <c r="AD15" t="s">
        <v>213</v>
      </c>
      <c r="AE15" s="3">
        <v>45657</v>
      </c>
    </row>
    <row r="16" spans="1:32" x14ac:dyDescent="0.25">
      <c r="A16">
        <v>2024</v>
      </c>
      <c r="B16" s="3">
        <v>45566</v>
      </c>
      <c r="C16" s="3">
        <v>45657</v>
      </c>
      <c r="D16" t="s">
        <v>84</v>
      </c>
      <c r="E16">
        <v>29</v>
      </c>
      <c r="F16" t="s">
        <v>226</v>
      </c>
      <c r="G16" t="s">
        <v>236</v>
      </c>
      <c r="H16" t="s">
        <v>225</v>
      </c>
      <c r="I16" t="s">
        <v>339</v>
      </c>
      <c r="J16" t="s">
        <v>340</v>
      </c>
      <c r="K16" t="s">
        <v>341</v>
      </c>
      <c r="L16" t="s">
        <v>91</v>
      </c>
      <c r="M16">
        <v>35248</v>
      </c>
      <c r="N16" t="s">
        <v>212</v>
      </c>
      <c r="O16">
        <v>28526.67</v>
      </c>
      <c r="P16" t="s">
        <v>212</v>
      </c>
      <c r="Q16" s="6" t="str">
        <f ca="1">HYPERLINK("#"&amp;CELL("direccion",Tabla_471065!A12),"9")</f>
        <v>9</v>
      </c>
      <c r="R16" s="6" t="str">
        <f ca="1">HYPERLINK("#"&amp;CELL("direccion",Tabla_471039!A12),"9")</f>
        <v>9</v>
      </c>
      <c r="S16" s="6" t="str">
        <f ca="1">HYPERLINK("#"&amp;CELL("direccion",Tabla_471067!A12),"9")</f>
        <v>9</v>
      </c>
      <c r="T16" s="6" t="str">
        <f ca="1">HYPERLINK("#"&amp;CELL("direccion",Tabla_471023!A12),"9")</f>
        <v>9</v>
      </c>
      <c r="U16" s="6" t="str">
        <f ca="1">HYPERLINK("#"&amp;CELL("direccion",Tabla_471047!A12),"9")</f>
        <v>9</v>
      </c>
      <c r="V16" s="6" t="str">
        <f ca="1">HYPERLINK("#"&amp;CELL("direccion",Tabla_471030!A12),"9")</f>
        <v>9</v>
      </c>
      <c r="W16" s="6" t="str">
        <f ca="1">HYPERLINK("#"&amp;CELL("direccion",Tabla_471041!A12),"9")</f>
        <v>9</v>
      </c>
      <c r="X16" s="6" t="str">
        <f ca="1">HYPERLINK("#"&amp;CELL("direccion",Tabla_471031!A12),"9")</f>
        <v>9</v>
      </c>
      <c r="Y16" s="6" t="str">
        <f ca="1">HYPERLINK("#"&amp;CELL("direccion",Tabla_471032!A12),"9")</f>
        <v>9</v>
      </c>
      <c r="Z16" s="6" t="str">
        <f ca="1">HYPERLINK("#"&amp;CELL("direccion",Tabla_471059!A12),"9")</f>
        <v>9</v>
      </c>
      <c r="AA16" s="6" t="str">
        <f ca="1">HYPERLINK("#"&amp;CELL("direccion",Tabla_471071!A12),"9")</f>
        <v>9</v>
      </c>
      <c r="AB16" s="6" t="str">
        <f ca="1">HYPERLINK("#"&amp;CELL("direccion",Tabla_471062!A12),"9")</f>
        <v>9</v>
      </c>
      <c r="AC16" s="6" t="str">
        <f ca="1">HYPERLINK("#"&amp;CELL("direccion",Tabla_471074!A12),"9")</f>
        <v>9</v>
      </c>
      <c r="AD16" t="s">
        <v>213</v>
      </c>
      <c r="AE16" s="3">
        <v>45657</v>
      </c>
    </row>
    <row r="17" spans="1:31" x14ac:dyDescent="0.25">
      <c r="A17">
        <v>2024</v>
      </c>
      <c r="B17" s="3">
        <v>45566</v>
      </c>
      <c r="C17" s="3">
        <v>45657</v>
      </c>
      <c r="D17" t="s">
        <v>84</v>
      </c>
      <c r="E17">
        <v>25</v>
      </c>
      <c r="F17" t="s">
        <v>233</v>
      </c>
      <c r="G17" t="s">
        <v>237</v>
      </c>
      <c r="H17" t="s">
        <v>225</v>
      </c>
      <c r="I17" t="s">
        <v>342</v>
      </c>
      <c r="J17" t="s">
        <v>343</v>
      </c>
      <c r="K17" t="s">
        <v>328</v>
      </c>
      <c r="L17" t="s">
        <v>92</v>
      </c>
      <c r="M17">
        <v>24672</v>
      </c>
      <c r="N17" t="s">
        <v>212</v>
      </c>
      <c r="O17">
        <v>20384.75</v>
      </c>
      <c r="P17" t="s">
        <v>212</v>
      </c>
      <c r="Q17" s="6" t="str">
        <f ca="1">HYPERLINK("#"&amp;CELL("direccion",Tabla_471065!A13),"10")</f>
        <v>10</v>
      </c>
      <c r="R17" s="6" t="str">
        <f ca="1">HYPERLINK("#"&amp;CELL("direccion",Tabla_471039!A13),"10")</f>
        <v>10</v>
      </c>
      <c r="S17" s="6" t="str">
        <f ca="1">HYPERLINK("#"&amp;CELL("direccion",Tabla_471067!A13),"10")</f>
        <v>10</v>
      </c>
      <c r="T17" s="6" t="str">
        <f ca="1">HYPERLINK("#"&amp;CELL("direccion",Tabla_471023!A13),"10")</f>
        <v>10</v>
      </c>
      <c r="U17" s="6" t="str">
        <f ca="1">HYPERLINK("#"&amp;CELL("direccion",Tabla_471047!A13),"10")</f>
        <v>10</v>
      </c>
      <c r="V17" s="6" t="str">
        <f ca="1">HYPERLINK("#"&amp;CELL("direccion",Tabla_471030!A13),"10")</f>
        <v>10</v>
      </c>
      <c r="W17" s="6" t="str">
        <f ca="1">HYPERLINK("#"&amp;CELL("direccion",Tabla_471041!A13),"10")</f>
        <v>10</v>
      </c>
      <c r="X17" s="6" t="str">
        <f ca="1">HYPERLINK("#"&amp;CELL("direccion",Tabla_471031!A13),"10")</f>
        <v>10</v>
      </c>
      <c r="Y17" s="6" t="str">
        <f ca="1">HYPERLINK("#"&amp;CELL("direccion",Tabla_471032!A13),"10")</f>
        <v>10</v>
      </c>
      <c r="Z17" s="6" t="str">
        <f ca="1">HYPERLINK("#"&amp;CELL("direccion",Tabla_471059!A13),"10")</f>
        <v>10</v>
      </c>
      <c r="AA17" s="6" t="str">
        <f ca="1">HYPERLINK("#"&amp;CELL("direccion",Tabla_471071!A13),"10")</f>
        <v>10</v>
      </c>
      <c r="AB17" s="6" t="str">
        <f ca="1">HYPERLINK("#"&amp;CELL("direccion",Tabla_471062!A13),"10")</f>
        <v>10</v>
      </c>
      <c r="AC17" s="6" t="str">
        <f ca="1">HYPERLINK("#"&amp;CELL("direccion",Tabla_471074!A13),"10")</f>
        <v>10</v>
      </c>
      <c r="AD17" t="s">
        <v>213</v>
      </c>
      <c r="AE17" s="3">
        <v>45657</v>
      </c>
    </row>
    <row r="18" spans="1:31" x14ac:dyDescent="0.25">
      <c r="A18">
        <v>2024</v>
      </c>
      <c r="B18" s="3">
        <v>45566</v>
      </c>
      <c r="C18" s="3">
        <v>45657</v>
      </c>
      <c r="D18" t="s">
        <v>84</v>
      </c>
      <c r="E18">
        <v>25</v>
      </c>
      <c r="F18" t="s">
        <v>233</v>
      </c>
      <c r="G18" t="s">
        <v>238</v>
      </c>
      <c r="H18" t="s">
        <v>225</v>
      </c>
      <c r="I18" t="s">
        <v>344</v>
      </c>
      <c r="J18" t="s">
        <v>345</v>
      </c>
      <c r="K18" t="s">
        <v>346</v>
      </c>
      <c r="L18" t="s">
        <v>92</v>
      </c>
      <c r="M18">
        <v>24672</v>
      </c>
      <c r="N18" t="s">
        <v>212</v>
      </c>
      <c r="O18">
        <v>20384.75</v>
      </c>
      <c r="P18" t="s">
        <v>212</v>
      </c>
      <c r="Q18" s="6" t="str">
        <f ca="1">HYPERLINK("#"&amp;CELL("direccion",Tabla_471065!A14),"11")</f>
        <v>11</v>
      </c>
      <c r="R18" s="6" t="str">
        <f ca="1">HYPERLINK("#"&amp;CELL("direccion",Tabla_471039!A14),"11")</f>
        <v>11</v>
      </c>
      <c r="S18" s="6" t="str">
        <f ca="1">HYPERLINK("#"&amp;CELL("direccion",Tabla_471067!A14),"11")</f>
        <v>11</v>
      </c>
      <c r="T18" s="6" t="str">
        <f ca="1">HYPERLINK("#"&amp;CELL("direccion",Tabla_471023!A14),"11")</f>
        <v>11</v>
      </c>
      <c r="U18" s="6" t="str">
        <f ca="1">HYPERLINK("#"&amp;CELL("direccion",Tabla_471047!A14),"11")</f>
        <v>11</v>
      </c>
      <c r="V18" s="6" t="str">
        <f ca="1">HYPERLINK("#"&amp;CELL("direccion",Tabla_471030!A14),"11")</f>
        <v>11</v>
      </c>
      <c r="W18" s="6" t="str">
        <f ca="1">HYPERLINK("#"&amp;CELL("direccion",Tabla_471041!A14),"11")</f>
        <v>11</v>
      </c>
      <c r="X18" s="6" t="str">
        <f ca="1">HYPERLINK("#"&amp;CELL("direccion",Tabla_471031!A14),"11")</f>
        <v>11</v>
      </c>
      <c r="Y18" s="6" t="str">
        <f ca="1">HYPERLINK("#"&amp;CELL("direccion",Tabla_471032!A14),"11")</f>
        <v>11</v>
      </c>
      <c r="Z18" s="6" t="str">
        <f ca="1">HYPERLINK("#"&amp;CELL("direccion",Tabla_471059!A14),"11")</f>
        <v>11</v>
      </c>
      <c r="AA18" s="6" t="str">
        <f ca="1">HYPERLINK("#"&amp;CELL("direccion",Tabla_471071!A14),"11")</f>
        <v>11</v>
      </c>
      <c r="AB18" s="6" t="str">
        <f ca="1">HYPERLINK("#"&amp;CELL("direccion",Tabla_471062!A14),"11")</f>
        <v>11</v>
      </c>
      <c r="AC18" s="6" t="str">
        <f ca="1">HYPERLINK("#"&amp;CELL("direccion",Tabla_471074!A14),"11")</f>
        <v>11</v>
      </c>
      <c r="AD18" t="s">
        <v>213</v>
      </c>
      <c r="AE18" s="3">
        <v>45657</v>
      </c>
    </row>
    <row r="19" spans="1:31" x14ac:dyDescent="0.25">
      <c r="A19">
        <v>2024</v>
      </c>
      <c r="B19" s="3">
        <v>45566</v>
      </c>
      <c r="C19" s="3">
        <v>45657</v>
      </c>
      <c r="D19" t="s">
        <v>84</v>
      </c>
      <c r="E19">
        <v>25</v>
      </c>
      <c r="F19" t="s">
        <v>233</v>
      </c>
      <c r="G19" t="s">
        <v>239</v>
      </c>
      <c r="H19" t="s">
        <v>225</v>
      </c>
      <c r="I19" t="s">
        <v>347</v>
      </c>
      <c r="J19" t="s">
        <v>348</v>
      </c>
      <c r="K19" t="s">
        <v>349</v>
      </c>
      <c r="L19" t="s">
        <v>91</v>
      </c>
      <c r="M19">
        <v>24672</v>
      </c>
      <c r="N19" t="s">
        <v>212</v>
      </c>
      <c r="O19">
        <v>20384.75</v>
      </c>
      <c r="P19" t="s">
        <v>212</v>
      </c>
      <c r="Q19" s="6" t="str">
        <f ca="1">HYPERLINK("#"&amp;CELL("direccion",Tabla_471065!A15),"12")</f>
        <v>12</v>
      </c>
      <c r="R19" s="6" t="str">
        <f ca="1">HYPERLINK("#"&amp;CELL("direccion",Tabla_471039!A15),"12")</f>
        <v>12</v>
      </c>
      <c r="S19" s="6" t="str">
        <f ca="1">HYPERLINK("#"&amp;CELL("direccion",Tabla_471067!A15),"12")</f>
        <v>12</v>
      </c>
      <c r="T19" s="6" t="str">
        <f ca="1">HYPERLINK("#"&amp;CELL("direccion",Tabla_471023!A15),"12")</f>
        <v>12</v>
      </c>
      <c r="U19" s="6" t="str">
        <f ca="1">HYPERLINK("#"&amp;CELL("direccion",Tabla_471047!A15),"12")</f>
        <v>12</v>
      </c>
      <c r="V19" s="6" t="str">
        <f ca="1">HYPERLINK("#"&amp;CELL("direccion",Tabla_471030!A15),"12")</f>
        <v>12</v>
      </c>
      <c r="W19" s="6" t="str">
        <f ca="1">HYPERLINK("#"&amp;CELL("direccion",Tabla_471041!A15),"12")</f>
        <v>12</v>
      </c>
      <c r="X19" s="6" t="str">
        <f ca="1">HYPERLINK("#"&amp;CELL("direccion",Tabla_471031!A15),"12")</f>
        <v>12</v>
      </c>
      <c r="Y19" s="6" t="str">
        <f ca="1">HYPERLINK("#"&amp;CELL("direccion",Tabla_471032!A15),"12")</f>
        <v>12</v>
      </c>
      <c r="Z19" s="6" t="str">
        <f ca="1">HYPERLINK("#"&amp;CELL("direccion",Tabla_471059!A15),"12")</f>
        <v>12</v>
      </c>
      <c r="AA19" s="6" t="str">
        <f ca="1">HYPERLINK("#"&amp;CELL("direccion",Tabla_471071!A15),"12")</f>
        <v>12</v>
      </c>
      <c r="AB19" s="6" t="str">
        <f ca="1">HYPERLINK("#"&amp;CELL("direccion",Tabla_471062!A15),"12")</f>
        <v>12</v>
      </c>
      <c r="AC19" s="6" t="str">
        <f ca="1">HYPERLINK("#"&amp;CELL("direccion",Tabla_471074!A15),"12")</f>
        <v>12</v>
      </c>
      <c r="AD19" t="s">
        <v>213</v>
      </c>
      <c r="AE19" s="3">
        <v>45657</v>
      </c>
    </row>
    <row r="20" spans="1:31" x14ac:dyDescent="0.25">
      <c r="A20">
        <v>2024</v>
      </c>
      <c r="B20" s="3">
        <v>45566</v>
      </c>
      <c r="C20" s="3">
        <v>45657</v>
      </c>
      <c r="D20" t="s">
        <v>84</v>
      </c>
      <c r="E20">
        <v>29</v>
      </c>
      <c r="F20" t="s">
        <v>226</v>
      </c>
      <c r="G20" t="s">
        <v>240</v>
      </c>
      <c r="H20" t="s">
        <v>225</v>
      </c>
      <c r="I20" t="s">
        <v>350</v>
      </c>
      <c r="J20" t="s">
        <v>320</v>
      </c>
      <c r="K20" t="s">
        <v>351</v>
      </c>
      <c r="L20" t="s">
        <v>92</v>
      </c>
      <c r="M20">
        <v>35248</v>
      </c>
      <c r="N20" t="s">
        <v>212</v>
      </c>
      <c r="O20">
        <v>28526.67</v>
      </c>
      <c r="P20" t="s">
        <v>212</v>
      </c>
      <c r="Q20" s="6" t="str">
        <f ca="1">HYPERLINK("#"&amp;CELL("direccion",Tabla_471065!A16),"13")</f>
        <v>13</v>
      </c>
      <c r="R20" s="6" t="str">
        <f ca="1">HYPERLINK("#"&amp;CELL("direccion",Tabla_471039!A16),"13")</f>
        <v>13</v>
      </c>
      <c r="S20" s="6" t="str">
        <f ca="1">HYPERLINK("#"&amp;CELL("direccion",Tabla_471067!A16),"13")</f>
        <v>13</v>
      </c>
      <c r="T20" s="6" t="str">
        <f ca="1">HYPERLINK("#"&amp;CELL("direccion",Tabla_471023!A16),"13")</f>
        <v>13</v>
      </c>
      <c r="U20" s="6" t="str">
        <f ca="1">HYPERLINK("#"&amp;CELL("direccion",Tabla_471047!A16),"13")</f>
        <v>13</v>
      </c>
      <c r="V20" s="6" t="str">
        <f ca="1">HYPERLINK("#"&amp;CELL("direccion",Tabla_471030!A16),"13")</f>
        <v>13</v>
      </c>
      <c r="W20" s="6" t="str">
        <f ca="1">HYPERLINK("#"&amp;CELL("direccion",Tabla_471041!A16),"13")</f>
        <v>13</v>
      </c>
      <c r="X20" s="6" t="str">
        <f ca="1">HYPERLINK("#"&amp;CELL("direccion",Tabla_471031!A16),"13")</f>
        <v>13</v>
      </c>
      <c r="Y20" s="6" t="str">
        <f ca="1">HYPERLINK("#"&amp;CELL("direccion",Tabla_471032!A16),"13")</f>
        <v>13</v>
      </c>
      <c r="Z20" s="6" t="str">
        <f ca="1">HYPERLINK("#"&amp;CELL("direccion",Tabla_471059!A16),"13")</f>
        <v>13</v>
      </c>
      <c r="AA20" s="6" t="str">
        <f ca="1">HYPERLINK("#"&amp;CELL("direccion",Tabla_471071!A16),"13")</f>
        <v>13</v>
      </c>
      <c r="AB20" s="6" t="str">
        <f ca="1">HYPERLINK("#"&amp;CELL("direccion",Tabla_471062!A16),"13")</f>
        <v>13</v>
      </c>
      <c r="AC20" s="6" t="str">
        <f ca="1">HYPERLINK("#"&amp;CELL("direccion",Tabla_471074!A16),"13")</f>
        <v>13</v>
      </c>
      <c r="AD20" t="s">
        <v>213</v>
      </c>
      <c r="AE20" s="3">
        <v>45657</v>
      </c>
    </row>
    <row r="21" spans="1:31" x14ac:dyDescent="0.25">
      <c r="A21">
        <v>2024</v>
      </c>
      <c r="B21" s="3">
        <v>45566</v>
      </c>
      <c r="C21" s="3">
        <v>45657</v>
      </c>
      <c r="D21" t="s">
        <v>84</v>
      </c>
      <c r="E21">
        <v>25</v>
      </c>
      <c r="F21" t="s">
        <v>233</v>
      </c>
      <c r="G21" t="s">
        <v>241</v>
      </c>
      <c r="H21" t="s">
        <v>225</v>
      </c>
      <c r="I21" t="s">
        <v>352</v>
      </c>
      <c r="J21" t="s">
        <v>322</v>
      </c>
      <c r="K21" t="s">
        <v>353</v>
      </c>
      <c r="L21" t="s">
        <v>92</v>
      </c>
      <c r="M21">
        <v>24672</v>
      </c>
      <c r="N21" t="s">
        <v>212</v>
      </c>
      <c r="O21">
        <v>20384.75</v>
      </c>
      <c r="P21" t="s">
        <v>212</v>
      </c>
      <c r="Q21" s="6" t="str">
        <f ca="1">HYPERLINK("#"&amp;CELL("direccion",Tabla_471065!A17),"14")</f>
        <v>14</v>
      </c>
      <c r="R21" s="6" t="str">
        <f ca="1">HYPERLINK("#"&amp;CELL("direccion",Tabla_471039!A17),"14")</f>
        <v>14</v>
      </c>
      <c r="S21" s="6" t="str">
        <f ca="1">HYPERLINK("#"&amp;CELL("direccion",Tabla_471067!A17),"14")</f>
        <v>14</v>
      </c>
      <c r="T21" s="6" t="str">
        <f ca="1">HYPERLINK("#"&amp;CELL("direccion",Tabla_471023!A17),"14")</f>
        <v>14</v>
      </c>
      <c r="U21" s="6" t="str">
        <f ca="1">HYPERLINK("#"&amp;CELL("direccion",Tabla_471047!A17),"14")</f>
        <v>14</v>
      </c>
      <c r="V21" s="6" t="str">
        <f ca="1">HYPERLINK("#"&amp;CELL("direccion",Tabla_471030!A17),"14")</f>
        <v>14</v>
      </c>
      <c r="W21" s="6" t="str">
        <f ca="1">HYPERLINK("#"&amp;CELL("direccion",Tabla_471041!A17),"14")</f>
        <v>14</v>
      </c>
      <c r="X21" s="6" t="str">
        <f ca="1">HYPERLINK("#"&amp;CELL("direccion",Tabla_471031!A17),"14")</f>
        <v>14</v>
      </c>
      <c r="Y21" s="6" t="str">
        <f ca="1">HYPERLINK("#"&amp;CELL("direccion",Tabla_471032!A17),"14")</f>
        <v>14</v>
      </c>
      <c r="Z21" s="6" t="str">
        <f ca="1">HYPERLINK("#"&amp;CELL("direccion",Tabla_471059!A17),"14")</f>
        <v>14</v>
      </c>
      <c r="AA21" s="6" t="str">
        <f ca="1">HYPERLINK("#"&amp;CELL("direccion",Tabla_471071!A17),"14")</f>
        <v>14</v>
      </c>
      <c r="AB21" s="6" t="str">
        <f ca="1">HYPERLINK("#"&amp;CELL("direccion",Tabla_471062!A17),"14")</f>
        <v>14</v>
      </c>
      <c r="AC21" s="6" t="str">
        <f ca="1">HYPERLINK("#"&amp;CELL("direccion",Tabla_471074!A17),"14")</f>
        <v>14</v>
      </c>
      <c r="AD21" t="s">
        <v>213</v>
      </c>
      <c r="AE21" s="3">
        <v>45657</v>
      </c>
    </row>
    <row r="22" spans="1:31" x14ac:dyDescent="0.25">
      <c r="A22">
        <v>2024</v>
      </c>
      <c r="B22" s="3">
        <v>45566</v>
      </c>
      <c r="C22" s="3">
        <v>45657</v>
      </c>
      <c r="D22" t="s">
        <v>84</v>
      </c>
      <c r="E22">
        <v>25</v>
      </c>
      <c r="F22" t="s">
        <v>233</v>
      </c>
      <c r="G22" t="s">
        <v>242</v>
      </c>
      <c r="H22" t="s">
        <v>225</v>
      </c>
      <c r="I22" t="s">
        <v>354</v>
      </c>
      <c r="J22" t="s">
        <v>316</v>
      </c>
      <c r="K22" t="s">
        <v>355</v>
      </c>
      <c r="L22" t="s">
        <v>91</v>
      </c>
      <c r="M22">
        <v>24672</v>
      </c>
      <c r="N22" t="s">
        <v>212</v>
      </c>
      <c r="O22">
        <v>20384.75</v>
      </c>
      <c r="P22" t="s">
        <v>212</v>
      </c>
      <c r="Q22" s="6" t="str">
        <f ca="1">HYPERLINK("#"&amp;CELL("direccion",Tabla_471065!A18),"15")</f>
        <v>15</v>
      </c>
      <c r="R22" s="6" t="str">
        <f ca="1">HYPERLINK("#"&amp;CELL("direccion",Tabla_471039!A18),"15")</f>
        <v>15</v>
      </c>
      <c r="S22" s="6" t="str">
        <f ca="1">HYPERLINK("#"&amp;CELL("direccion",Tabla_471067!A18),"15")</f>
        <v>15</v>
      </c>
      <c r="T22" s="6" t="str">
        <f ca="1">HYPERLINK("#"&amp;CELL("direccion",Tabla_471023!A18),"15")</f>
        <v>15</v>
      </c>
      <c r="U22" s="6" t="str">
        <f ca="1">HYPERLINK("#"&amp;CELL("direccion",Tabla_471047!A18),"15")</f>
        <v>15</v>
      </c>
      <c r="V22" s="6" t="str">
        <f ca="1">HYPERLINK("#"&amp;CELL("direccion",Tabla_471030!A18),"15")</f>
        <v>15</v>
      </c>
      <c r="W22" s="6" t="str">
        <f ca="1">HYPERLINK("#"&amp;CELL("direccion",Tabla_471041!A18),"15")</f>
        <v>15</v>
      </c>
      <c r="X22" s="6" t="str">
        <f ca="1">HYPERLINK("#"&amp;CELL("direccion",Tabla_471031!A18),"15")</f>
        <v>15</v>
      </c>
      <c r="Y22" s="6" t="str">
        <f ca="1">HYPERLINK("#"&amp;CELL("direccion",Tabla_471032!A18),"15")</f>
        <v>15</v>
      </c>
      <c r="Z22" s="6" t="str">
        <f ca="1">HYPERLINK("#"&amp;CELL("direccion",Tabla_471059!A18),"15")</f>
        <v>15</v>
      </c>
      <c r="AA22" s="6" t="str">
        <f ca="1">HYPERLINK("#"&amp;CELL("direccion",Tabla_471071!A18),"15")</f>
        <v>15</v>
      </c>
      <c r="AB22" s="6" t="str">
        <f ca="1">HYPERLINK("#"&amp;CELL("direccion",Tabla_471062!A18),"15")</f>
        <v>15</v>
      </c>
      <c r="AC22" s="6" t="str">
        <f ca="1">HYPERLINK("#"&amp;CELL("direccion",Tabla_471074!A18),"15")</f>
        <v>15</v>
      </c>
      <c r="AD22" t="s">
        <v>213</v>
      </c>
      <c r="AE22" s="3">
        <v>45657</v>
      </c>
    </row>
    <row r="23" spans="1:31" x14ac:dyDescent="0.25">
      <c r="A23">
        <v>2024</v>
      </c>
      <c r="B23" s="3">
        <v>45566</v>
      </c>
      <c r="C23" s="3">
        <v>45657</v>
      </c>
      <c r="D23" t="s">
        <v>84</v>
      </c>
      <c r="E23">
        <v>40</v>
      </c>
      <c r="F23" t="s">
        <v>228</v>
      </c>
      <c r="G23" t="s">
        <v>243</v>
      </c>
      <c r="H23" t="s">
        <v>225</v>
      </c>
      <c r="I23" t="s">
        <v>356</v>
      </c>
      <c r="J23" t="s">
        <v>343</v>
      </c>
      <c r="K23" t="s">
        <v>357</v>
      </c>
      <c r="L23" t="s">
        <v>91</v>
      </c>
      <c r="M23">
        <v>59687</v>
      </c>
      <c r="N23" t="s">
        <v>212</v>
      </c>
      <c r="O23">
        <v>46243.340000000004</v>
      </c>
      <c r="P23" t="s">
        <v>212</v>
      </c>
      <c r="Q23" s="6" t="str">
        <f ca="1">HYPERLINK("#"&amp;CELL("direccion",Tabla_471065!A19),"16")</f>
        <v>16</v>
      </c>
      <c r="R23" s="6" t="str">
        <f ca="1">HYPERLINK("#"&amp;CELL("direccion",Tabla_471039!A19),"16")</f>
        <v>16</v>
      </c>
      <c r="S23" s="6" t="str">
        <f ca="1">HYPERLINK("#"&amp;CELL("direccion",Tabla_471067!A19),"16")</f>
        <v>16</v>
      </c>
      <c r="T23" s="6" t="str">
        <f ca="1">HYPERLINK("#"&amp;CELL("direccion",Tabla_471023!A19),"16")</f>
        <v>16</v>
      </c>
      <c r="U23" s="6" t="str">
        <f ca="1">HYPERLINK("#"&amp;CELL("direccion",Tabla_471047!A19),"16")</f>
        <v>16</v>
      </c>
      <c r="V23" s="6" t="str">
        <f ca="1">HYPERLINK("#"&amp;CELL("direccion",Tabla_471030!A19),"16")</f>
        <v>16</v>
      </c>
      <c r="W23" s="6" t="str">
        <f ca="1">HYPERLINK("#"&amp;CELL("direccion",Tabla_471041!A19),"16")</f>
        <v>16</v>
      </c>
      <c r="X23" s="6" t="str">
        <f ca="1">HYPERLINK("#"&amp;CELL("direccion",Tabla_471031!A19),"16")</f>
        <v>16</v>
      </c>
      <c r="Y23" s="6" t="str">
        <f ca="1">HYPERLINK("#"&amp;CELL("direccion",Tabla_471032!A19),"16")</f>
        <v>16</v>
      </c>
      <c r="Z23" s="6" t="str">
        <f ca="1">HYPERLINK("#"&amp;CELL("direccion",Tabla_471059!A19),"16")</f>
        <v>16</v>
      </c>
      <c r="AA23" s="6" t="str">
        <f ca="1">HYPERLINK("#"&amp;CELL("direccion",Tabla_471071!A19),"16")</f>
        <v>16</v>
      </c>
      <c r="AB23" s="6" t="str">
        <f ca="1">HYPERLINK("#"&amp;CELL("direccion",Tabla_471062!A19),"16")</f>
        <v>16</v>
      </c>
      <c r="AC23" s="6" t="str">
        <f ca="1">HYPERLINK("#"&amp;CELL("direccion",Tabla_471074!A19),"16")</f>
        <v>16</v>
      </c>
      <c r="AD23" t="s">
        <v>213</v>
      </c>
      <c r="AE23" s="3">
        <v>45657</v>
      </c>
    </row>
    <row r="24" spans="1:31" x14ac:dyDescent="0.25">
      <c r="A24">
        <v>2024</v>
      </c>
      <c r="B24" s="3">
        <v>45566</v>
      </c>
      <c r="C24" s="3">
        <v>45657</v>
      </c>
      <c r="D24" t="s">
        <v>84</v>
      </c>
      <c r="E24">
        <v>29</v>
      </c>
      <c r="F24" t="s">
        <v>226</v>
      </c>
      <c r="G24" t="s">
        <v>244</v>
      </c>
      <c r="H24" t="s">
        <v>225</v>
      </c>
      <c r="I24" t="s">
        <v>358</v>
      </c>
      <c r="J24" t="s">
        <v>359</v>
      </c>
      <c r="K24" t="s">
        <v>360</v>
      </c>
      <c r="L24" t="s">
        <v>92</v>
      </c>
      <c r="M24">
        <v>35248</v>
      </c>
      <c r="N24" t="s">
        <v>212</v>
      </c>
      <c r="O24">
        <v>28526.67</v>
      </c>
      <c r="P24" t="s">
        <v>212</v>
      </c>
      <c r="Q24" s="6" t="str">
        <f ca="1">HYPERLINK("#"&amp;CELL("direccion",Tabla_471065!A20),"17")</f>
        <v>17</v>
      </c>
      <c r="R24" s="6" t="str">
        <f ca="1">HYPERLINK("#"&amp;CELL("direccion",Tabla_471039!A20),"17")</f>
        <v>17</v>
      </c>
      <c r="S24" s="6" t="str">
        <f ca="1">HYPERLINK("#"&amp;CELL("direccion",Tabla_471067!A20),"17")</f>
        <v>17</v>
      </c>
      <c r="T24" s="6" t="str">
        <f ca="1">HYPERLINK("#"&amp;CELL("direccion",Tabla_471023!A20),"17")</f>
        <v>17</v>
      </c>
      <c r="U24" s="6" t="str">
        <f ca="1">HYPERLINK("#"&amp;CELL("direccion",Tabla_471047!A20),"17")</f>
        <v>17</v>
      </c>
      <c r="V24" s="6" t="str">
        <f ca="1">HYPERLINK("#"&amp;CELL("direccion",Tabla_471030!A20),"17")</f>
        <v>17</v>
      </c>
      <c r="W24" s="6" t="str">
        <f ca="1">HYPERLINK("#"&amp;CELL("direccion",Tabla_471041!A20),"17")</f>
        <v>17</v>
      </c>
      <c r="X24" s="6" t="str">
        <f ca="1">HYPERLINK("#"&amp;CELL("direccion",Tabla_471031!A20),"17")</f>
        <v>17</v>
      </c>
      <c r="Y24" s="6" t="str">
        <f ca="1">HYPERLINK("#"&amp;CELL("direccion",Tabla_471032!A20),"17")</f>
        <v>17</v>
      </c>
      <c r="Z24" s="6" t="str">
        <f ca="1">HYPERLINK("#"&amp;CELL("direccion",Tabla_471059!A20),"17")</f>
        <v>17</v>
      </c>
      <c r="AA24" s="6" t="str">
        <f ca="1">HYPERLINK("#"&amp;CELL("direccion",Tabla_471071!A20),"17")</f>
        <v>17</v>
      </c>
      <c r="AB24" s="6" t="str">
        <f ca="1">HYPERLINK("#"&amp;CELL("direccion",Tabla_471062!A20),"17")</f>
        <v>17</v>
      </c>
      <c r="AC24" s="6" t="str">
        <f ca="1">HYPERLINK("#"&amp;CELL("direccion",Tabla_471074!A20),"17")</f>
        <v>17</v>
      </c>
      <c r="AD24" t="s">
        <v>213</v>
      </c>
      <c r="AE24" s="3">
        <v>45657</v>
      </c>
    </row>
    <row r="25" spans="1:31" x14ac:dyDescent="0.25">
      <c r="A25">
        <v>2024</v>
      </c>
      <c r="B25" s="3">
        <v>45566</v>
      </c>
      <c r="C25" s="3">
        <v>45657</v>
      </c>
      <c r="D25" t="s">
        <v>84</v>
      </c>
      <c r="E25">
        <v>25</v>
      </c>
      <c r="F25" t="s">
        <v>233</v>
      </c>
      <c r="G25" t="s">
        <v>245</v>
      </c>
      <c r="H25" t="s">
        <v>225</v>
      </c>
      <c r="I25" t="s">
        <v>361</v>
      </c>
      <c r="J25" t="s">
        <v>362</v>
      </c>
      <c r="K25" t="s">
        <v>363</v>
      </c>
      <c r="L25" t="s">
        <v>92</v>
      </c>
      <c r="M25">
        <v>24672</v>
      </c>
      <c r="N25" t="s">
        <v>212</v>
      </c>
      <c r="O25">
        <v>20384.75</v>
      </c>
      <c r="P25" t="s">
        <v>212</v>
      </c>
      <c r="Q25" s="6" t="str">
        <f ca="1">HYPERLINK("#"&amp;CELL("direccion",Tabla_471065!A21),"18")</f>
        <v>18</v>
      </c>
      <c r="R25" s="6" t="str">
        <f ca="1">HYPERLINK("#"&amp;CELL("direccion",Tabla_471039!A21),"18")</f>
        <v>18</v>
      </c>
      <c r="S25" s="6" t="str">
        <f ca="1">HYPERLINK("#"&amp;CELL("direccion",Tabla_471067!A21),"18")</f>
        <v>18</v>
      </c>
      <c r="T25" s="6" t="str">
        <f ca="1">HYPERLINK("#"&amp;CELL("direccion",Tabla_471023!A21),"18")</f>
        <v>18</v>
      </c>
      <c r="U25" s="6" t="str">
        <f ca="1">HYPERLINK("#"&amp;CELL("direccion",Tabla_471047!A21),"18")</f>
        <v>18</v>
      </c>
      <c r="V25" s="6" t="str">
        <f ca="1">HYPERLINK("#"&amp;CELL("direccion",Tabla_471030!A21),"18")</f>
        <v>18</v>
      </c>
      <c r="W25" s="6" t="str">
        <f ca="1">HYPERLINK("#"&amp;CELL("direccion",Tabla_471041!A21),"18")</f>
        <v>18</v>
      </c>
      <c r="X25" s="6" t="str">
        <f ca="1">HYPERLINK("#"&amp;CELL("direccion",Tabla_471031!A21),"18")</f>
        <v>18</v>
      </c>
      <c r="Y25" s="6" t="str">
        <f ca="1">HYPERLINK("#"&amp;CELL("direccion",Tabla_471032!A21),"18")</f>
        <v>18</v>
      </c>
      <c r="Z25" s="6" t="str">
        <f ca="1">HYPERLINK("#"&amp;CELL("direccion",Tabla_471059!A21),"18")</f>
        <v>18</v>
      </c>
      <c r="AA25" s="6" t="str">
        <f ca="1">HYPERLINK("#"&amp;CELL("direccion",Tabla_471071!A21),"18")</f>
        <v>18</v>
      </c>
      <c r="AB25" s="6" t="str">
        <f ca="1">HYPERLINK("#"&amp;CELL("direccion",Tabla_471062!A21),"18")</f>
        <v>18</v>
      </c>
      <c r="AC25" s="6" t="str">
        <f ca="1">HYPERLINK("#"&amp;CELL("direccion",Tabla_471074!A21),"18")</f>
        <v>18</v>
      </c>
      <c r="AD25" t="s">
        <v>213</v>
      </c>
      <c r="AE25" s="3">
        <v>45657</v>
      </c>
    </row>
    <row r="26" spans="1:31" x14ac:dyDescent="0.25">
      <c r="A26">
        <v>2024</v>
      </c>
      <c r="B26" s="3">
        <v>45566</v>
      </c>
      <c r="C26" s="3">
        <v>45657</v>
      </c>
      <c r="D26" t="s">
        <v>84</v>
      </c>
      <c r="E26">
        <v>25</v>
      </c>
      <c r="F26" t="s">
        <v>233</v>
      </c>
      <c r="G26" t="s">
        <v>246</v>
      </c>
      <c r="H26" t="s">
        <v>225</v>
      </c>
      <c r="I26" t="s">
        <v>364</v>
      </c>
      <c r="J26" t="s">
        <v>365</v>
      </c>
      <c r="K26" t="s">
        <v>332</v>
      </c>
      <c r="L26" t="s">
        <v>92</v>
      </c>
      <c r="M26">
        <v>24672</v>
      </c>
      <c r="N26" t="s">
        <v>212</v>
      </c>
      <c r="O26">
        <v>20384.75</v>
      </c>
      <c r="P26" t="s">
        <v>212</v>
      </c>
      <c r="Q26" s="6" t="str">
        <f ca="1">HYPERLINK("#"&amp;CELL("direccion",Tabla_471065!A22),"19")</f>
        <v>19</v>
      </c>
      <c r="R26" s="6" t="str">
        <f ca="1">HYPERLINK("#"&amp;CELL("direccion",Tabla_471039!A22),"19")</f>
        <v>19</v>
      </c>
      <c r="S26" s="6" t="str">
        <f ca="1">HYPERLINK("#"&amp;CELL("direccion",Tabla_471067!A22),"19")</f>
        <v>19</v>
      </c>
      <c r="T26" s="6" t="str">
        <f ca="1">HYPERLINK("#"&amp;CELL("direccion",Tabla_471023!A22),"19")</f>
        <v>19</v>
      </c>
      <c r="U26" s="6" t="str">
        <f ca="1">HYPERLINK("#"&amp;CELL("direccion",Tabla_471047!A22),"19")</f>
        <v>19</v>
      </c>
      <c r="V26" s="6" t="str">
        <f ca="1">HYPERLINK("#"&amp;CELL("direccion",Tabla_471030!A22),"19")</f>
        <v>19</v>
      </c>
      <c r="W26" s="6" t="str">
        <f ca="1">HYPERLINK("#"&amp;CELL("direccion",Tabla_471041!A22),"19")</f>
        <v>19</v>
      </c>
      <c r="X26" s="6" t="str">
        <f ca="1">HYPERLINK("#"&amp;CELL("direccion",Tabla_471031!A22),"19")</f>
        <v>19</v>
      </c>
      <c r="Y26" s="6" t="str">
        <f ca="1">HYPERLINK("#"&amp;CELL("direccion",Tabla_471032!A22),"19")</f>
        <v>19</v>
      </c>
      <c r="Z26" s="6" t="str">
        <f ca="1">HYPERLINK("#"&amp;CELL("direccion",Tabla_471059!A22),"19")</f>
        <v>19</v>
      </c>
      <c r="AA26" s="6" t="str">
        <f ca="1">HYPERLINK("#"&amp;CELL("direccion",Tabla_471071!A22),"19")</f>
        <v>19</v>
      </c>
      <c r="AB26" s="6" t="str">
        <f ca="1">HYPERLINK("#"&amp;CELL("direccion",Tabla_471062!A22),"19")</f>
        <v>19</v>
      </c>
      <c r="AC26" s="6" t="str">
        <f ca="1">HYPERLINK("#"&amp;CELL("direccion",Tabla_471074!A22),"19")</f>
        <v>19</v>
      </c>
      <c r="AD26" t="s">
        <v>213</v>
      </c>
      <c r="AE26" s="3">
        <v>45657</v>
      </c>
    </row>
    <row r="27" spans="1:31" x14ac:dyDescent="0.25">
      <c r="A27">
        <v>2024</v>
      </c>
      <c r="B27" s="3">
        <v>45566</v>
      </c>
      <c r="C27" s="3">
        <v>45657</v>
      </c>
      <c r="D27" t="s">
        <v>84</v>
      </c>
      <c r="E27">
        <v>29</v>
      </c>
      <c r="F27" t="s">
        <v>226</v>
      </c>
      <c r="G27" t="s">
        <v>247</v>
      </c>
      <c r="H27" t="s">
        <v>225</v>
      </c>
      <c r="I27" t="s">
        <v>366</v>
      </c>
      <c r="J27" t="s">
        <v>367</v>
      </c>
      <c r="K27" t="s">
        <v>368</v>
      </c>
      <c r="L27" t="s">
        <v>92</v>
      </c>
      <c r="M27">
        <v>35248</v>
      </c>
      <c r="N27" t="s">
        <v>212</v>
      </c>
      <c r="O27">
        <v>28526.67</v>
      </c>
      <c r="P27" t="s">
        <v>212</v>
      </c>
      <c r="Q27" s="6" t="str">
        <f ca="1">HYPERLINK("#"&amp;CELL("direccion",Tabla_471065!A23),"20")</f>
        <v>20</v>
      </c>
      <c r="R27" s="6" t="str">
        <f ca="1">HYPERLINK("#"&amp;CELL("direccion",Tabla_471039!A23),"20")</f>
        <v>20</v>
      </c>
      <c r="S27" s="6" t="str">
        <f ca="1">HYPERLINK("#"&amp;CELL("direccion",Tabla_471067!A23),"20")</f>
        <v>20</v>
      </c>
      <c r="T27" s="6" t="str">
        <f ca="1">HYPERLINK("#"&amp;CELL("direccion",Tabla_471023!A23),"20")</f>
        <v>20</v>
      </c>
      <c r="U27" s="6" t="str">
        <f ca="1">HYPERLINK("#"&amp;CELL("direccion",Tabla_471047!A23),"20")</f>
        <v>20</v>
      </c>
      <c r="V27" s="6" t="str">
        <f ca="1">HYPERLINK("#"&amp;CELL("direccion",Tabla_471030!A23),"20")</f>
        <v>20</v>
      </c>
      <c r="W27" s="6" t="str">
        <f ca="1">HYPERLINK("#"&amp;CELL("direccion",Tabla_471041!A23),"20")</f>
        <v>20</v>
      </c>
      <c r="X27" s="6" t="str">
        <f ca="1">HYPERLINK("#"&amp;CELL("direccion",Tabla_471031!A23),"20")</f>
        <v>20</v>
      </c>
      <c r="Y27" s="6" t="str">
        <f ca="1">HYPERLINK("#"&amp;CELL("direccion",Tabla_471032!A23),"20")</f>
        <v>20</v>
      </c>
      <c r="Z27" s="6" t="str">
        <f ca="1">HYPERLINK("#"&amp;CELL("direccion",Tabla_471059!A23),"20")</f>
        <v>20</v>
      </c>
      <c r="AA27" s="6" t="str">
        <f ca="1">HYPERLINK("#"&amp;CELL("direccion",Tabla_471071!A23),"20")</f>
        <v>20</v>
      </c>
      <c r="AB27" s="6" t="str">
        <f ca="1">HYPERLINK("#"&amp;CELL("direccion",Tabla_471062!A23),"20")</f>
        <v>20</v>
      </c>
      <c r="AC27" s="6" t="str">
        <f ca="1">HYPERLINK("#"&amp;CELL("direccion",Tabla_471074!A23),"20")</f>
        <v>20</v>
      </c>
      <c r="AD27" t="s">
        <v>213</v>
      </c>
      <c r="AE27" s="3">
        <v>45657</v>
      </c>
    </row>
    <row r="28" spans="1:31" x14ac:dyDescent="0.25">
      <c r="A28">
        <v>2024</v>
      </c>
      <c r="B28" s="3">
        <v>45566</v>
      </c>
      <c r="C28" s="3">
        <v>45657</v>
      </c>
      <c r="D28" t="s">
        <v>84</v>
      </c>
      <c r="E28">
        <v>25</v>
      </c>
      <c r="F28" t="s">
        <v>233</v>
      </c>
      <c r="G28" t="s">
        <v>248</v>
      </c>
      <c r="H28" t="s">
        <v>225</v>
      </c>
      <c r="I28" t="s">
        <v>369</v>
      </c>
      <c r="J28" t="s">
        <v>370</v>
      </c>
      <c r="K28" t="s">
        <v>371</v>
      </c>
      <c r="L28" t="s">
        <v>92</v>
      </c>
      <c r="M28">
        <v>24672</v>
      </c>
      <c r="N28" t="s">
        <v>212</v>
      </c>
      <c r="O28">
        <v>20384.75</v>
      </c>
      <c r="P28" t="s">
        <v>212</v>
      </c>
      <c r="Q28" s="6" t="str">
        <f ca="1">HYPERLINK("#"&amp;CELL("direccion",Tabla_471065!A24),"21")</f>
        <v>21</v>
      </c>
      <c r="R28" s="6" t="str">
        <f ca="1">HYPERLINK("#"&amp;CELL("direccion",Tabla_471039!A24),"21")</f>
        <v>21</v>
      </c>
      <c r="S28" s="6" t="str">
        <f ca="1">HYPERLINK("#"&amp;CELL("direccion",Tabla_471067!A24),"21")</f>
        <v>21</v>
      </c>
      <c r="T28" s="6" t="str">
        <f ca="1">HYPERLINK("#"&amp;CELL("direccion",Tabla_471023!A24),"21")</f>
        <v>21</v>
      </c>
      <c r="U28" s="6" t="str">
        <f ca="1">HYPERLINK("#"&amp;CELL("direccion",Tabla_471047!A24),"21")</f>
        <v>21</v>
      </c>
      <c r="V28" s="6" t="str">
        <f ca="1">HYPERLINK("#"&amp;CELL("direccion",Tabla_471030!A24),"21")</f>
        <v>21</v>
      </c>
      <c r="W28" s="6" t="str">
        <f ca="1">HYPERLINK("#"&amp;CELL("direccion",Tabla_471041!A24),"21")</f>
        <v>21</v>
      </c>
      <c r="X28" s="6" t="str">
        <f ca="1">HYPERLINK("#"&amp;CELL("direccion",Tabla_471031!A24),"21")</f>
        <v>21</v>
      </c>
      <c r="Y28" s="6" t="str">
        <f ca="1">HYPERLINK("#"&amp;CELL("direccion",Tabla_471032!A24),"21")</f>
        <v>21</v>
      </c>
      <c r="Z28" s="6" t="str">
        <f ca="1">HYPERLINK("#"&amp;CELL("direccion",Tabla_471059!A24),"21")</f>
        <v>21</v>
      </c>
      <c r="AA28" s="6" t="str">
        <f ca="1">HYPERLINK("#"&amp;CELL("direccion",Tabla_471071!A24),"21")</f>
        <v>21</v>
      </c>
      <c r="AB28" s="6" t="str">
        <f ca="1">HYPERLINK("#"&amp;CELL("direccion",Tabla_471062!A24),"21")</f>
        <v>21</v>
      </c>
      <c r="AC28" s="6" t="str">
        <f ca="1">HYPERLINK("#"&amp;CELL("direccion",Tabla_471074!A24),"21")</f>
        <v>21</v>
      </c>
      <c r="AD28" t="s">
        <v>213</v>
      </c>
      <c r="AE28" s="3">
        <v>45657</v>
      </c>
    </row>
    <row r="29" spans="1:31" x14ac:dyDescent="0.25">
      <c r="A29">
        <v>2024</v>
      </c>
      <c r="B29" s="3">
        <v>45566</v>
      </c>
      <c r="C29" s="3">
        <v>45657</v>
      </c>
      <c r="D29" t="s">
        <v>84</v>
      </c>
      <c r="E29">
        <v>25</v>
      </c>
      <c r="F29" t="s">
        <v>233</v>
      </c>
      <c r="G29" t="s">
        <v>249</v>
      </c>
      <c r="H29" t="s">
        <v>225</v>
      </c>
      <c r="I29" t="s">
        <v>372</v>
      </c>
      <c r="J29" t="s">
        <v>373</v>
      </c>
      <c r="K29" t="s">
        <v>374</v>
      </c>
      <c r="L29" t="s">
        <v>92</v>
      </c>
      <c r="M29">
        <v>24672</v>
      </c>
      <c r="N29" t="s">
        <v>212</v>
      </c>
      <c r="O29">
        <v>20384.75</v>
      </c>
      <c r="P29" t="s">
        <v>212</v>
      </c>
      <c r="Q29" s="6" t="str">
        <f ca="1">HYPERLINK("#"&amp;CELL("direccion",Tabla_471065!A25),"22")</f>
        <v>22</v>
      </c>
      <c r="R29" s="6" t="str">
        <f ca="1">HYPERLINK("#"&amp;CELL("direccion",Tabla_471039!A25),"22")</f>
        <v>22</v>
      </c>
      <c r="S29" s="6" t="str">
        <f ca="1">HYPERLINK("#"&amp;CELL("direccion",Tabla_471067!A25),"22")</f>
        <v>22</v>
      </c>
      <c r="T29" s="6" t="str">
        <f ca="1">HYPERLINK("#"&amp;CELL("direccion",Tabla_471023!A25),"22")</f>
        <v>22</v>
      </c>
      <c r="U29" s="6" t="str">
        <f ca="1">HYPERLINK("#"&amp;CELL("direccion",Tabla_471047!A25),"22")</f>
        <v>22</v>
      </c>
      <c r="V29" s="6" t="str">
        <f ca="1">HYPERLINK("#"&amp;CELL("direccion",Tabla_471030!A25),"22")</f>
        <v>22</v>
      </c>
      <c r="W29" s="6" t="str">
        <f ca="1">HYPERLINK("#"&amp;CELL("direccion",Tabla_471041!A25),"22")</f>
        <v>22</v>
      </c>
      <c r="X29" s="6" t="str">
        <f ca="1">HYPERLINK("#"&amp;CELL("direccion",Tabla_471031!A25),"22")</f>
        <v>22</v>
      </c>
      <c r="Y29" s="6" t="str">
        <f ca="1">HYPERLINK("#"&amp;CELL("direccion",Tabla_471032!A25),"22")</f>
        <v>22</v>
      </c>
      <c r="Z29" s="6" t="str">
        <f ca="1">HYPERLINK("#"&amp;CELL("direccion",Tabla_471059!A25),"22")</f>
        <v>22</v>
      </c>
      <c r="AA29" s="6" t="str">
        <f ca="1">HYPERLINK("#"&amp;CELL("direccion",Tabla_471071!A25),"22")</f>
        <v>22</v>
      </c>
      <c r="AB29" s="6" t="str">
        <f ca="1">HYPERLINK("#"&amp;CELL("direccion",Tabla_471062!A25),"22")</f>
        <v>22</v>
      </c>
      <c r="AC29" s="6" t="str">
        <f ca="1">HYPERLINK("#"&amp;CELL("direccion",Tabla_471074!A25),"22")</f>
        <v>22</v>
      </c>
      <c r="AD29" t="s">
        <v>213</v>
      </c>
      <c r="AE29" s="3">
        <v>45657</v>
      </c>
    </row>
    <row r="30" spans="1:31" x14ac:dyDescent="0.25">
      <c r="A30">
        <v>2024</v>
      </c>
      <c r="B30" s="3">
        <v>45566</v>
      </c>
      <c r="C30" s="3">
        <v>45657</v>
      </c>
      <c r="D30" t="s">
        <v>84</v>
      </c>
      <c r="E30">
        <v>25</v>
      </c>
      <c r="F30" t="s">
        <v>233</v>
      </c>
      <c r="G30" t="s">
        <v>250</v>
      </c>
      <c r="H30" t="s">
        <v>225</v>
      </c>
      <c r="I30" t="s">
        <v>375</v>
      </c>
      <c r="J30" t="s">
        <v>376</v>
      </c>
      <c r="K30" t="s">
        <v>377</v>
      </c>
      <c r="L30" t="s">
        <v>92</v>
      </c>
      <c r="M30">
        <v>24672</v>
      </c>
      <c r="N30" t="s">
        <v>212</v>
      </c>
      <c r="O30">
        <v>20384.75</v>
      </c>
      <c r="P30" t="s">
        <v>212</v>
      </c>
      <c r="Q30" s="6" t="str">
        <f ca="1">HYPERLINK("#"&amp;CELL("direccion",Tabla_471065!A26),"23")</f>
        <v>23</v>
      </c>
      <c r="R30" s="6" t="str">
        <f ca="1">HYPERLINK("#"&amp;CELL("direccion",Tabla_471039!A26),"23")</f>
        <v>23</v>
      </c>
      <c r="S30" s="6" t="str">
        <f ca="1">HYPERLINK("#"&amp;CELL("direccion",Tabla_471067!A26),"23")</f>
        <v>23</v>
      </c>
      <c r="T30" s="6" t="str">
        <f ca="1">HYPERLINK("#"&amp;CELL("direccion",Tabla_471023!A26),"23")</f>
        <v>23</v>
      </c>
      <c r="U30" s="6" t="str">
        <f ca="1">HYPERLINK("#"&amp;CELL("direccion",Tabla_471047!A26),"23")</f>
        <v>23</v>
      </c>
      <c r="V30" s="6" t="str">
        <f ca="1">HYPERLINK("#"&amp;CELL("direccion",Tabla_471030!A26),"23")</f>
        <v>23</v>
      </c>
      <c r="W30" s="6" t="str">
        <f ca="1">HYPERLINK("#"&amp;CELL("direccion",Tabla_471041!A26),"23")</f>
        <v>23</v>
      </c>
      <c r="X30" s="6" t="str">
        <f ca="1">HYPERLINK("#"&amp;CELL("direccion",Tabla_471031!A26),"23")</f>
        <v>23</v>
      </c>
      <c r="Y30" s="6" t="str">
        <f ca="1">HYPERLINK("#"&amp;CELL("direccion",Tabla_471032!A26),"23")</f>
        <v>23</v>
      </c>
      <c r="Z30" s="6" t="str">
        <f ca="1">HYPERLINK("#"&amp;CELL("direccion",Tabla_471059!A26),"23")</f>
        <v>23</v>
      </c>
      <c r="AA30" s="6" t="str">
        <f ca="1">HYPERLINK("#"&amp;CELL("direccion",Tabla_471071!A26),"23")</f>
        <v>23</v>
      </c>
      <c r="AB30" s="6" t="str">
        <f ca="1">HYPERLINK("#"&amp;CELL("direccion",Tabla_471062!A26),"23")</f>
        <v>23</v>
      </c>
      <c r="AC30" s="6" t="str">
        <f ca="1">HYPERLINK("#"&amp;CELL("direccion",Tabla_471074!A26),"23")</f>
        <v>23</v>
      </c>
      <c r="AD30" t="s">
        <v>213</v>
      </c>
      <c r="AE30" s="3">
        <v>45657</v>
      </c>
    </row>
    <row r="31" spans="1:31" x14ac:dyDescent="0.25">
      <c r="A31">
        <v>2024</v>
      </c>
      <c r="B31" s="3">
        <v>45566</v>
      </c>
      <c r="C31" s="3">
        <v>45657</v>
      </c>
      <c r="D31" t="s">
        <v>84</v>
      </c>
      <c r="E31">
        <v>40</v>
      </c>
      <c r="F31" t="s">
        <v>228</v>
      </c>
      <c r="G31" t="s">
        <v>251</v>
      </c>
      <c r="H31" t="s">
        <v>225</v>
      </c>
      <c r="I31" t="s">
        <v>378</v>
      </c>
      <c r="J31" t="s">
        <v>379</v>
      </c>
      <c r="K31" t="s">
        <v>380</v>
      </c>
      <c r="L31" t="s">
        <v>92</v>
      </c>
      <c r="M31">
        <v>59687</v>
      </c>
      <c r="N31" t="s">
        <v>212</v>
      </c>
      <c r="O31">
        <v>46243.340000000004</v>
      </c>
      <c r="P31" t="s">
        <v>212</v>
      </c>
      <c r="Q31" s="6" t="str">
        <f ca="1">HYPERLINK("#"&amp;CELL("direccion",Tabla_471065!A27),"24")</f>
        <v>24</v>
      </c>
      <c r="R31" s="6" t="str">
        <f ca="1">HYPERLINK("#"&amp;CELL("direccion",Tabla_471039!A27),"24")</f>
        <v>24</v>
      </c>
      <c r="S31" s="6" t="str">
        <f ca="1">HYPERLINK("#"&amp;CELL("direccion",Tabla_471067!A27),"24")</f>
        <v>24</v>
      </c>
      <c r="T31" s="6" t="str">
        <f ca="1">HYPERLINK("#"&amp;CELL("direccion",Tabla_471023!A27),"24")</f>
        <v>24</v>
      </c>
      <c r="U31" s="6" t="str">
        <f ca="1">HYPERLINK("#"&amp;CELL("direccion",Tabla_471047!A27),"24")</f>
        <v>24</v>
      </c>
      <c r="V31" s="6" t="str">
        <f ca="1">HYPERLINK("#"&amp;CELL("direccion",Tabla_471030!A27),"24")</f>
        <v>24</v>
      </c>
      <c r="W31" s="6" t="str">
        <f ca="1">HYPERLINK("#"&amp;CELL("direccion",Tabla_471041!A27),"24")</f>
        <v>24</v>
      </c>
      <c r="X31" s="6" t="str">
        <f ca="1">HYPERLINK("#"&amp;CELL("direccion",Tabla_471031!A27),"24")</f>
        <v>24</v>
      </c>
      <c r="Y31" s="6" t="str">
        <f ca="1">HYPERLINK("#"&amp;CELL("direccion",Tabla_471032!A27),"24")</f>
        <v>24</v>
      </c>
      <c r="Z31" s="6" t="str">
        <f ca="1">HYPERLINK("#"&amp;CELL("direccion",Tabla_471059!A27),"24")</f>
        <v>24</v>
      </c>
      <c r="AA31" s="6" t="str">
        <f ca="1">HYPERLINK("#"&amp;CELL("direccion",Tabla_471071!A27),"24")</f>
        <v>24</v>
      </c>
      <c r="AB31" s="6" t="str">
        <f ca="1">HYPERLINK("#"&amp;CELL("direccion",Tabla_471062!A27),"24")</f>
        <v>24</v>
      </c>
      <c r="AC31" s="6" t="str">
        <f ca="1">HYPERLINK("#"&amp;CELL("direccion",Tabla_471074!A27),"24")</f>
        <v>24</v>
      </c>
      <c r="AD31" t="s">
        <v>213</v>
      </c>
      <c r="AE31" s="3">
        <v>45657</v>
      </c>
    </row>
    <row r="32" spans="1:31" x14ac:dyDescent="0.25">
      <c r="A32">
        <v>2024</v>
      </c>
      <c r="B32" s="3">
        <v>45566</v>
      </c>
      <c r="C32" s="3">
        <v>45657</v>
      </c>
      <c r="D32" t="s">
        <v>84</v>
      </c>
      <c r="E32">
        <v>29</v>
      </c>
      <c r="F32" t="s">
        <v>226</v>
      </c>
      <c r="G32" t="s">
        <v>252</v>
      </c>
      <c r="H32" t="s">
        <v>225</v>
      </c>
      <c r="I32" t="s">
        <v>381</v>
      </c>
      <c r="J32" t="s">
        <v>382</v>
      </c>
      <c r="K32" t="s">
        <v>383</v>
      </c>
      <c r="L32" t="s">
        <v>91</v>
      </c>
      <c r="M32">
        <v>35248</v>
      </c>
      <c r="N32" t="s">
        <v>212</v>
      </c>
      <c r="O32">
        <v>28526.67</v>
      </c>
      <c r="P32" t="s">
        <v>212</v>
      </c>
      <c r="Q32" s="6" t="str">
        <f ca="1">HYPERLINK("#"&amp;CELL("direccion",Tabla_471065!A28),"25")</f>
        <v>25</v>
      </c>
      <c r="R32" s="6" t="str">
        <f ca="1">HYPERLINK("#"&amp;CELL("direccion",Tabla_471039!A28),"25")</f>
        <v>25</v>
      </c>
      <c r="S32" s="6" t="str">
        <f ca="1">HYPERLINK("#"&amp;CELL("direccion",Tabla_471067!A28),"25")</f>
        <v>25</v>
      </c>
      <c r="T32" s="6" t="str">
        <f ca="1">HYPERLINK("#"&amp;CELL("direccion",Tabla_471023!A28),"25")</f>
        <v>25</v>
      </c>
      <c r="U32" s="6" t="str">
        <f ca="1">HYPERLINK("#"&amp;CELL("direccion",Tabla_471047!A28),"25")</f>
        <v>25</v>
      </c>
      <c r="V32" s="6" t="str">
        <f ca="1">HYPERLINK("#"&amp;CELL("direccion",Tabla_471030!A28),"25")</f>
        <v>25</v>
      </c>
      <c r="W32" s="6" t="str">
        <f ca="1">HYPERLINK("#"&amp;CELL("direccion",Tabla_471041!A28),"25")</f>
        <v>25</v>
      </c>
      <c r="X32" s="6" t="str">
        <f ca="1">HYPERLINK("#"&amp;CELL("direccion",Tabla_471031!A28),"25")</f>
        <v>25</v>
      </c>
      <c r="Y32" s="6" t="str">
        <f ca="1">HYPERLINK("#"&amp;CELL("direccion",Tabla_471032!A28),"25")</f>
        <v>25</v>
      </c>
      <c r="Z32" s="6" t="str">
        <f ca="1">HYPERLINK("#"&amp;CELL("direccion",Tabla_471059!A28),"25")</f>
        <v>25</v>
      </c>
      <c r="AA32" s="6" t="str">
        <f ca="1">HYPERLINK("#"&amp;CELL("direccion",Tabla_471071!A28),"25")</f>
        <v>25</v>
      </c>
      <c r="AB32" s="6" t="str">
        <f ca="1">HYPERLINK("#"&amp;CELL("direccion",Tabla_471062!A28),"25")</f>
        <v>25</v>
      </c>
      <c r="AC32" s="6" t="str">
        <f ca="1">HYPERLINK("#"&amp;CELL("direccion",Tabla_471074!A28),"25")</f>
        <v>25</v>
      </c>
      <c r="AD32" t="s">
        <v>213</v>
      </c>
      <c r="AE32" s="3">
        <v>45657</v>
      </c>
    </row>
    <row r="33" spans="1:31" x14ac:dyDescent="0.25">
      <c r="A33">
        <v>2024</v>
      </c>
      <c r="B33" s="3">
        <v>45566</v>
      </c>
      <c r="C33" s="3">
        <v>45657</v>
      </c>
      <c r="D33" t="s">
        <v>84</v>
      </c>
      <c r="E33">
        <v>25</v>
      </c>
      <c r="F33" t="s">
        <v>233</v>
      </c>
      <c r="G33" t="s">
        <v>253</v>
      </c>
      <c r="H33" t="s">
        <v>225</v>
      </c>
      <c r="I33" t="s">
        <v>384</v>
      </c>
      <c r="J33" t="s">
        <v>385</v>
      </c>
      <c r="K33" t="s">
        <v>328</v>
      </c>
      <c r="L33" t="s">
        <v>92</v>
      </c>
      <c r="M33">
        <v>24672</v>
      </c>
      <c r="N33" t="s">
        <v>212</v>
      </c>
      <c r="O33">
        <v>20384.75</v>
      </c>
      <c r="P33" t="s">
        <v>212</v>
      </c>
      <c r="Q33" s="6" t="str">
        <f ca="1">HYPERLINK("#"&amp;CELL("direccion",Tabla_471065!A29),"26")</f>
        <v>26</v>
      </c>
      <c r="R33" s="6" t="str">
        <f ca="1">HYPERLINK("#"&amp;CELL("direccion",Tabla_471039!A29),"26")</f>
        <v>26</v>
      </c>
      <c r="S33" s="6" t="str">
        <f ca="1">HYPERLINK("#"&amp;CELL("direccion",Tabla_471067!A29),"26")</f>
        <v>26</v>
      </c>
      <c r="T33" s="6" t="str">
        <f ca="1">HYPERLINK("#"&amp;CELL("direccion",Tabla_471023!A29),"26")</f>
        <v>26</v>
      </c>
      <c r="U33" s="6" t="str">
        <f ca="1">HYPERLINK("#"&amp;CELL("direccion",Tabla_471047!A29),"26")</f>
        <v>26</v>
      </c>
      <c r="V33" s="6" t="str">
        <f ca="1">HYPERLINK("#"&amp;CELL("direccion",Tabla_471030!A29),"26")</f>
        <v>26</v>
      </c>
      <c r="W33" s="6" t="str">
        <f ca="1">HYPERLINK("#"&amp;CELL("direccion",Tabla_471041!A29),"26")</f>
        <v>26</v>
      </c>
      <c r="X33" s="6" t="str">
        <f ca="1">HYPERLINK("#"&amp;CELL("direccion",Tabla_471031!A29),"26")</f>
        <v>26</v>
      </c>
      <c r="Y33" s="6" t="str">
        <f ca="1">HYPERLINK("#"&amp;CELL("direccion",Tabla_471032!A29),"26")</f>
        <v>26</v>
      </c>
      <c r="Z33" s="6" t="str">
        <f ca="1">HYPERLINK("#"&amp;CELL("direccion",Tabla_471059!A29),"26")</f>
        <v>26</v>
      </c>
      <c r="AA33" s="6" t="str">
        <f ca="1">HYPERLINK("#"&amp;CELL("direccion",Tabla_471071!A29),"26")</f>
        <v>26</v>
      </c>
      <c r="AB33" s="6" t="str">
        <f ca="1">HYPERLINK("#"&amp;CELL("direccion",Tabla_471062!A29),"26")</f>
        <v>26</v>
      </c>
      <c r="AC33" s="6" t="str">
        <f ca="1">HYPERLINK("#"&amp;CELL("direccion",Tabla_471074!A29),"26")</f>
        <v>26</v>
      </c>
      <c r="AD33" t="s">
        <v>213</v>
      </c>
      <c r="AE33" s="3">
        <v>45657</v>
      </c>
    </row>
    <row r="34" spans="1:31" x14ac:dyDescent="0.25">
      <c r="A34">
        <v>2024</v>
      </c>
      <c r="B34" s="3">
        <v>45566</v>
      </c>
      <c r="C34" s="3">
        <v>45657</v>
      </c>
      <c r="D34" t="s">
        <v>84</v>
      </c>
      <c r="E34">
        <v>25</v>
      </c>
      <c r="F34" t="s">
        <v>233</v>
      </c>
      <c r="G34" t="s">
        <v>254</v>
      </c>
      <c r="H34" t="s">
        <v>225</v>
      </c>
      <c r="I34" t="s">
        <v>386</v>
      </c>
      <c r="J34" t="s">
        <v>387</v>
      </c>
      <c r="K34" t="s">
        <v>332</v>
      </c>
      <c r="L34" t="s">
        <v>92</v>
      </c>
      <c r="M34">
        <v>24672</v>
      </c>
      <c r="N34" t="s">
        <v>212</v>
      </c>
      <c r="O34">
        <v>20384.75</v>
      </c>
      <c r="P34" t="s">
        <v>212</v>
      </c>
      <c r="Q34" s="6" t="str">
        <f ca="1">HYPERLINK("#"&amp;CELL("direccion",Tabla_471065!A30),"27")</f>
        <v>27</v>
      </c>
      <c r="R34" s="6" t="str">
        <f ca="1">HYPERLINK("#"&amp;CELL("direccion",Tabla_471039!A30),"27")</f>
        <v>27</v>
      </c>
      <c r="S34" s="6" t="str">
        <f ca="1">HYPERLINK("#"&amp;CELL("direccion",Tabla_471067!A30),"27")</f>
        <v>27</v>
      </c>
      <c r="T34" s="6" t="str">
        <f ca="1">HYPERLINK("#"&amp;CELL("direccion",Tabla_471023!A30),"27")</f>
        <v>27</v>
      </c>
      <c r="U34" s="6" t="str">
        <f ca="1">HYPERLINK("#"&amp;CELL("direccion",Tabla_471047!A30),"27")</f>
        <v>27</v>
      </c>
      <c r="V34" s="6" t="str">
        <f ca="1">HYPERLINK("#"&amp;CELL("direccion",Tabla_471030!A30),"27")</f>
        <v>27</v>
      </c>
      <c r="W34" s="6" t="str">
        <f ca="1">HYPERLINK("#"&amp;CELL("direccion",Tabla_471041!A30),"27")</f>
        <v>27</v>
      </c>
      <c r="X34" s="6" t="str">
        <f ca="1">HYPERLINK("#"&amp;CELL("direccion",Tabla_471031!A30),"27")</f>
        <v>27</v>
      </c>
      <c r="Y34" s="6" t="str">
        <f ca="1">HYPERLINK("#"&amp;CELL("direccion",Tabla_471032!A30),"27")</f>
        <v>27</v>
      </c>
      <c r="Z34" s="6" t="str">
        <f ca="1">HYPERLINK("#"&amp;CELL("direccion",Tabla_471059!A30),"27")</f>
        <v>27</v>
      </c>
      <c r="AA34" s="6" t="str">
        <f ca="1">HYPERLINK("#"&amp;CELL("direccion",Tabla_471071!A30),"27")</f>
        <v>27</v>
      </c>
      <c r="AB34" s="6" t="str">
        <f ca="1">HYPERLINK("#"&amp;CELL("direccion",Tabla_471062!A30),"27")</f>
        <v>27</v>
      </c>
      <c r="AC34" s="6" t="str">
        <f ca="1">HYPERLINK("#"&amp;CELL("direccion",Tabla_471074!A30),"27")</f>
        <v>27</v>
      </c>
      <c r="AD34" t="s">
        <v>213</v>
      </c>
      <c r="AE34" s="3">
        <v>45657</v>
      </c>
    </row>
    <row r="35" spans="1:31" x14ac:dyDescent="0.25">
      <c r="A35">
        <v>2024</v>
      </c>
      <c r="B35" s="3">
        <v>45566</v>
      </c>
      <c r="C35" s="3">
        <v>45657</v>
      </c>
      <c r="D35" t="s">
        <v>84</v>
      </c>
      <c r="E35">
        <v>29</v>
      </c>
      <c r="F35" t="s">
        <v>226</v>
      </c>
      <c r="G35" t="s">
        <v>255</v>
      </c>
      <c r="H35" t="s">
        <v>225</v>
      </c>
      <c r="I35" t="s">
        <v>388</v>
      </c>
      <c r="J35" t="s">
        <v>389</v>
      </c>
      <c r="K35" t="s">
        <v>390</v>
      </c>
      <c r="L35" t="s">
        <v>92</v>
      </c>
      <c r="M35">
        <v>35248</v>
      </c>
      <c r="N35" t="s">
        <v>212</v>
      </c>
      <c r="O35">
        <v>28526.67</v>
      </c>
      <c r="P35" t="s">
        <v>212</v>
      </c>
      <c r="Q35" s="6" t="str">
        <f ca="1">HYPERLINK("#"&amp;CELL("direccion",Tabla_471065!A31),"28")</f>
        <v>28</v>
      </c>
      <c r="R35" s="6" t="str">
        <f ca="1">HYPERLINK("#"&amp;CELL("direccion",Tabla_471039!A31),"28")</f>
        <v>28</v>
      </c>
      <c r="S35" s="6" t="str">
        <f ca="1">HYPERLINK("#"&amp;CELL("direccion",Tabla_471067!A31),"28")</f>
        <v>28</v>
      </c>
      <c r="T35" s="6" t="str">
        <f ca="1">HYPERLINK("#"&amp;CELL("direccion",Tabla_471023!A31),"28")</f>
        <v>28</v>
      </c>
      <c r="U35" s="6" t="str">
        <f ca="1">HYPERLINK("#"&amp;CELL("direccion",Tabla_471047!A31),"28")</f>
        <v>28</v>
      </c>
      <c r="V35" s="6" t="str">
        <f ca="1">HYPERLINK("#"&amp;CELL("direccion",Tabla_471030!A31),"28")</f>
        <v>28</v>
      </c>
      <c r="W35" s="6" t="str">
        <f ca="1">HYPERLINK("#"&amp;CELL("direccion",Tabla_471041!A31),"28")</f>
        <v>28</v>
      </c>
      <c r="X35" s="6" t="str">
        <f ca="1">HYPERLINK("#"&amp;CELL("direccion",Tabla_471031!A31),"28")</f>
        <v>28</v>
      </c>
      <c r="Y35" s="6" t="str">
        <f ca="1">HYPERLINK("#"&amp;CELL("direccion",Tabla_471032!A31),"28")</f>
        <v>28</v>
      </c>
      <c r="Z35" s="6" t="str">
        <f ca="1">HYPERLINK("#"&amp;CELL("direccion",Tabla_471059!A31),"28")</f>
        <v>28</v>
      </c>
      <c r="AA35" s="6" t="str">
        <f ca="1">HYPERLINK("#"&amp;CELL("direccion",Tabla_471071!A31),"28")</f>
        <v>28</v>
      </c>
      <c r="AB35" s="6" t="str">
        <f ca="1">HYPERLINK("#"&amp;CELL("direccion",Tabla_471062!A31),"28")</f>
        <v>28</v>
      </c>
      <c r="AC35" s="6" t="str">
        <f ca="1">HYPERLINK("#"&amp;CELL("direccion",Tabla_471074!A31),"28")</f>
        <v>28</v>
      </c>
      <c r="AD35" t="s">
        <v>213</v>
      </c>
      <c r="AE35" s="3">
        <v>45657</v>
      </c>
    </row>
    <row r="36" spans="1:31" x14ac:dyDescent="0.25">
      <c r="A36">
        <v>2024</v>
      </c>
      <c r="B36" s="3">
        <v>45566</v>
      </c>
      <c r="C36" s="3">
        <v>45657</v>
      </c>
      <c r="D36" t="s">
        <v>84</v>
      </c>
      <c r="E36">
        <v>25</v>
      </c>
      <c r="F36" t="s">
        <v>233</v>
      </c>
      <c r="G36" t="s">
        <v>256</v>
      </c>
      <c r="H36" t="s">
        <v>225</v>
      </c>
      <c r="I36" t="s">
        <v>391</v>
      </c>
      <c r="J36" t="s">
        <v>392</v>
      </c>
      <c r="K36" t="s">
        <v>393</v>
      </c>
      <c r="L36" t="s">
        <v>92</v>
      </c>
      <c r="M36">
        <v>24672</v>
      </c>
      <c r="N36" t="s">
        <v>212</v>
      </c>
      <c r="O36">
        <v>20384.75</v>
      </c>
      <c r="P36" t="s">
        <v>212</v>
      </c>
      <c r="Q36" s="6" t="str">
        <f ca="1">HYPERLINK("#"&amp;CELL("direccion",Tabla_471065!A32),"29")</f>
        <v>29</v>
      </c>
      <c r="R36" s="6" t="str">
        <f ca="1">HYPERLINK("#"&amp;CELL("direccion",Tabla_471039!A32),"29")</f>
        <v>29</v>
      </c>
      <c r="S36" s="6" t="str">
        <f ca="1">HYPERLINK("#"&amp;CELL("direccion",Tabla_471067!A32),"29")</f>
        <v>29</v>
      </c>
      <c r="T36" s="6" t="str">
        <f ca="1">HYPERLINK("#"&amp;CELL("direccion",Tabla_471023!A32),"29")</f>
        <v>29</v>
      </c>
      <c r="U36" s="6" t="str">
        <f ca="1">HYPERLINK("#"&amp;CELL("direccion",Tabla_471047!A32),"29")</f>
        <v>29</v>
      </c>
      <c r="V36" s="6" t="str">
        <f ca="1">HYPERLINK("#"&amp;CELL("direccion",Tabla_471030!A32),"29")</f>
        <v>29</v>
      </c>
      <c r="W36" s="6" t="str">
        <f ca="1">HYPERLINK("#"&amp;CELL("direccion",Tabla_471041!A32),"29")</f>
        <v>29</v>
      </c>
      <c r="X36" s="6" t="str">
        <f ca="1">HYPERLINK("#"&amp;CELL("direccion",Tabla_471031!A32),"29")</f>
        <v>29</v>
      </c>
      <c r="Y36" s="6" t="str">
        <f ca="1">HYPERLINK("#"&amp;CELL("direccion",Tabla_471032!A32),"29")</f>
        <v>29</v>
      </c>
      <c r="Z36" s="6" t="str">
        <f ca="1">HYPERLINK("#"&amp;CELL("direccion",Tabla_471059!A32),"29")</f>
        <v>29</v>
      </c>
      <c r="AA36" s="6" t="str">
        <f ca="1">HYPERLINK("#"&amp;CELL("direccion",Tabla_471071!A32),"29")</f>
        <v>29</v>
      </c>
      <c r="AB36" s="6" t="str">
        <f ca="1">HYPERLINK("#"&amp;CELL("direccion",Tabla_471062!A32),"29")</f>
        <v>29</v>
      </c>
      <c r="AC36" s="6" t="str">
        <f ca="1">HYPERLINK("#"&amp;CELL("direccion",Tabla_471074!A32),"29")</f>
        <v>29</v>
      </c>
      <c r="AD36" t="s">
        <v>213</v>
      </c>
      <c r="AE36" s="3">
        <v>45657</v>
      </c>
    </row>
    <row r="37" spans="1:31" x14ac:dyDescent="0.25">
      <c r="A37">
        <v>2024</v>
      </c>
      <c r="B37" s="3">
        <v>45566</v>
      </c>
      <c r="C37" s="3">
        <v>45657</v>
      </c>
      <c r="D37" t="s">
        <v>84</v>
      </c>
      <c r="E37">
        <v>25</v>
      </c>
      <c r="F37" t="s">
        <v>233</v>
      </c>
      <c r="G37" t="s">
        <v>257</v>
      </c>
      <c r="H37" t="s">
        <v>225</v>
      </c>
      <c r="I37" t="s">
        <v>394</v>
      </c>
      <c r="J37" t="s">
        <v>395</v>
      </c>
      <c r="K37" t="s">
        <v>396</v>
      </c>
      <c r="L37" t="s">
        <v>92</v>
      </c>
      <c r="M37">
        <v>24672</v>
      </c>
      <c r="N37" t="s">
        <v>212</v>
      </c>
      <c r="O37">
        <v>20384.75</v>
      </c>
      <c r="P37" t="s">
        <v>212</v>
      </c>
      <c r="Q37" s="6" t="str">
        <f ca="1">HYPERLINK("#"&amp;CELL("direccion",Tabla_471065!A33),"30")</f>
        <v>30</v>
      </c>
      <c r="R37" s="6" t="str">
        <f ca="1">HYPERLINK("#"&amp;CELL("direccion",Tabla_471039!A33),"30")</f>
        <v>30</v>
      </c>
      <c r="S37" s="6" t="str">
        <f ca="1">HYPERLINK("#"&amp;CELL("direccion",Tabla_471067!A33),"30")</f>
        <v>30</v>
      </c>
      <c r="T37" s="6" t="str">
        <f ca="1">HYPERLINK("#"&amp;CELL("direccion",Tabla_471023!A33),"30")</f>
        <v>30</v>
      </c>
      <c r="U37" s="6" t="str">
        <f ca="1">HYPERLINK("#"&amp;CELL("direccion",Tabla_471047!A33),"30")</f>
        <v>30</v>
      </c>
      <c r="V37" s="6" t="str">
        <f ca="1">HYPERLINK("#"&amp;CELL("direccion",Tabla_471030!A33),"30")</f>
        <v>30</v>
      </c>
      <c r="W37" s="6" t="str">
        <f ca="1">HYPERLINK("#"&amp;CELL("direccion",Tabla_471041!A33),"30")</f>
        <v>30</v>
      </c>
      <c r="X37" s="6" t="str">
        <f ca="1">HYPERLINK("#"&amp;CELL("direccion",Tabla_471031!A33),"30")</f>
        <v>30</v>
      </c>
      <c r="Y37" s="6" t="str">
        <f ca="1">HYPERLINK("#"&amp;CELL("direccion",Tabla_471032!A33),"30")</f>
        <v>30</v>
      </c>
      <c r="Z37" s="6" t="str">
        <f ca="1">HYPERLINK("#"&amp;CELL("direccion",Tabla_471059!A33),"30")</f>
        <v>30</v>
      </c>
      <c r="AA37" s="6" t="str">
        <f ca="1">HYPERLINK("#"&amp;CELL("direccion",Tabla_471071!A33),"30")</f>
        <v>30</v>
      </c>
      <c r="AB37" s="6" t="str">
        <f ca="1">HYPERLINK("#"&amp;CELL("direccion",Tabla_471062!A33),"30")</f>
        <v>30</v>
      </c>
      <c r="AC37" s="6" t="str">
        <f ca="1">HYPERLINK("#"&amp;CELL("direccion",Tabla_471074!A33),"30")</f>
        <v>30</v>
      </c>
      <c r="AD37" t="s">
        <v>213</v>
      </c>
      <c r="AE37" s="3">
        <v>45657</v>
      </c>
    </row>
    <row r="38" spans="1:31" x14ac:dyDescent="0.25">
      <c r="A38">
        <v>2024</v>
      </c>
      <c r="B38" s="3">
        <v>45566</v>
      </c>
      <c r="C38" s="3">
        <v>45657</v>
      </c>
      <c r="D38" t="s">
        <v>84</v>
      </c>
      <c r="E38">
        <v>40</v>
      </c>
      <c r="F38" t="s">
        <v>228</v>
      </c>
      <c r="G38" t="s">
        <v>258</v>
      </c>
      <c r="H38" t="s">
        <v>225</v>
      </c>
      <c r="I38" t="s">
        <v>397</v>
      </c>
      <c r="J38" t="s">
        <v>398</v>
      </c>
      <c r="K38" t="s">
        <v>399</v>
      </c>
      <c r="L38" t="s">
        <v>91</v>
      </c>
      <c r="M38">
        <v>59687</v>
      </c>
      <c r="N38" t="s">
        <v>212</v>
      </c>
      <c r="O38">
        <v>46243.340000000004</v>
      </c>
      <c r="P38" t="s">
        <v>212</v>
      </c>
      <c r="Q38" s="6" t="str">
        <f ca="1">HYPERLINK("#"&amp;CELL("direccion",Tabla_471065!A34),"31")</f>
        <v>31</v>
      </c>
      <c r="R38" s="6" t="str">
        <f ca="1">HYPERLINK("#"&amp;CELL("direccion",Tabla_471039!A34),"31")</f>
        <v>31</v>
      </c>
      <c r="S38" s="6" t="str">
        <f ca="1">HYPERLINK("#"&amp;CELL("direccion",Tabla_471067!A34),"31")</f>
        <v>31</v>
      </c>
      <c r="T38" s="6" t="str">
        <f ca="1">HYPERLINK("#"&amp;CELL("direccion",Tabla_471023!A34),"31")</f>
        <v>31</v>
      </c>
      <c r="U38" s="6" t="str">
        <f ca="1">HYPERLINK("#"&amp;CELL("direccion",Tabla_471047!A34),"31")</f>
        <v>31</v>
      </c>
      <c r="V38" s="6" t="str">
        <f ca="1">HYPERLINK("#"&amp;CELL("direccion",Tabla_471030!A34),"31")</f>
        <v>31</v>
      </c>
      <c r="W38" s="6" t="str">
        <f ca="1">HYPERLINK("#"&amp;CELL("direccion",Tabla_471041!A34),"31")</f>
        <v>31</v>
      </c>
      <c r="X38" s="6" t="str">
        <f ca="1">HYPERLINK("#"&amp;CELL("direccion",Tabla_471031!A34),"31")</f>
        <v>31</v>
      </c>
      <c r="Y38" s="6" t="str">
        <f ca="1">HYPERLINK("#"&amp;CELL("direccion",Tabla_471032!A34),"31")</f>
        <v>31</v>
      </c>
      <c r="Z38" s="6" t="str">
        <f ca="1">HYPERLINK("#"&amp;CELL("direccion",Tabla_471059!A34),"31")</f>
        <v>31</v>
      </c>
      <c r="AA38" s="6" t="str">
        <f ca="1">HYPERLINK("#"&amp;CELL("direccion",Tabla_471071!A34),"31")</f>
        <v>31</v>
      </c>
      <c r="AB38" s="6" t="str">
        <f ca="1">HYPERLINK("#"&amp;CELL("direccion",Tabla_471062!A34),"31")</f>
        <v>31</v>
      </c>
      <c r="AC38" s="6" t="str">
        <f ca="1">HYPERLINK("#"&amp;CELL("direccion",Tabla_471074!A34),"31")</f>
        <v>31</v>
      </c>
      <c r="AD38" t="s">
        <v>213</v>
      </c>
      <c r="AE38" s="3">
        <v>45657</v>
      </c>
    </row>
    <row r="39" spans="1:31" x14ac:dyDescent="0.25">
      <c r="A39">
        <v>2024</v>
      </c>
      <c r="B39" s="3">
        <v>45566</v>
      </c>
      <c r="C39" s="3">
        <v>45657</v>
      </c>
      <c r="D39" t="s">
        <v>84</v>
      </c>
      <c r="E39">
        <v>29</v>
      </c>
      <c r="F39" t="s">
        <v>226</v>
      </c>
      <c r="G39" t="s">
        <v>259</v>
      </c>
      <c r="H39" t="s">
        <v>225</v>
      </c>
      <c r="I39" t="s">
        <v>400</v>
      </c>
      <c r="J39" t="s">
        <v>368</v>
      </c>
      <c r="K39" t="s">
        <v>401</v>
      </c>
      <c r="L39" t="s">
        <v>91</v>
      </c>
      <c r="M39">
        <v>35248</v>
      </c>
      <c r="N39" t="s">
        <v>212</v>
      </c>
      <c r="O39">
        <v>28526.67</v>
      </c>
      <c r="P39" t="s">
        <v>212</v>
      </c>
      <c r="Q39" s="6" t="str">
        <f ca="1">HYPERLINK("#"&amp;CELL("direccion",Tabla_471065!A35),"32")</f>
        <v>32</v>
      </c>
      <c r="R39" s="6" t="str">
        <f ca="1">HYPERLINK("#"&amp;CELL("direccion",Tabla_471039!A35),"32")</f>
        <v>32</v>
      </c>
      <c r="S39" s="6" t="str">
        <f ca="1">HYPERLINK("#"&amp;CELL("direccion",Tabla_471067!A35),"32")</f>
        <v>32</v>
      </c>
      <c r="T39" s="6" t="str">
        <f ca="1">HYPERLINK("#"&amp;CELL("direccion",Tabla_471023!A35),"32")</f>
        <v>32</v>
      </c>
      <c r="U39" s="6" t="str">
        <f ca="1">HYPERLINK("#"&amp;CELL("direccion",Tabla_471047!A35),"32")</f>
        <v>32</v>
      </c>
      <c r="V39" s="6" t="str">
        <f ca="1">HYPERLINK("#"&amp;CELL("direccion",Tabla_471030!A35),"32")</f>
        <v>32</v>
      </c>
      <c r="W39" s="6" t="str">
        <f ca="1">HYPERLINK("#"&amp;CELL("direccion",Tabla_471041!A35),"32")</f>
        <v>32</v>
      </c>
      <c r="X39" s="6" t="str">
        <f ca="1">HYPERLINK("#"&amp;CELL("direccion",Tabla_471031!A35),"32")</f>
        <v>32</v>
      </c>
      <c r="Y39" s="6" t="str">
        <f ca="1">HYPERLINK("#"&amp;CELL("direccion",Tabla_471032!A35),"32")</f>
        <v>32</v>
      </c>
      <c r="Z39" s="6" t="str">
        <f ca="1">HYPERLINK("#"&amp;CELL("direccion",Tabla_471059!A35),"32")</f>
        <v>32</v>
      </c>
      <c r="AA39" s="6" t="str">
        <f ca="1">HYPERLINK("#"&amp;CELL("direccion",Tabla_471071!A35),"32")</f>
        <v>32</v>
      </c>
      <c r="AB39" s="6" t="str">
        <f ca="1">HYPERLINK("#"&amp;CELL("direccion",Tabla_471062!A35),"32")</f>
        <v>32</v>
      </c>
      <c r="AC39" s="6" t="str">
        <f ca="1">HYPERLINK("#"&amp;CELL("direccion",Tabla_471074!A35),"32")</f>
        <v>32</v>
      </c>
      <c r="AD39" t="s">
        <v>213</v>
      </c>
      <c r="AE39" s="3">
        <v>45657</v>
      </c>
    </row>
    <row r="40" spans="1:31" x14ac:dyDescent="0.25">
      <c r="A40">
        <v>2024</v>
      </c>
      <c r="B40" s="3">
        <v>45566</v>
      </c>
      <c r="C40" s="3">
        <v>45657</v>
      </c>
      <c r="D40" t="s">
        <v>84</v>
      </c>
      <c r="E40">
        <v>25</v>
      </c>
      <c r="F40" t="s">
        <v>233</v>
      </c>
      <c r="G40" t="s">
        <v>260</v>
      </c>
      <c r="H40" t="s">
        <v>225</v>
      </c>
      <c r="I40" t="s">
        <v>402</v>
      </c>
      <c r="J40" t="s">
        <v>403</v>
      </c>
      <c r="K40" t="s">
        <v>365</v>
      </c>
      <c r="L40" t="s">
        <v>91</v>
      </c>
      <c r="M40">
        <v>24672</v>
      </c>
      <c r="N40" t="s">
        <v>212</v>
      </c>
      <c r="O40">
        <v>20384.75</v>
      </c>
      <c r="P40" t="s">
        <v>212</v>
      </c>
      <c r="Q40" s="6" t="str">
        <f ca="1">HYPERLINK("#"&amp;CELL("direccion",Tabla_471065!A36),"33")</f>
        <v>33</v>
      </c>
      <c r="R40" s="6" t="str">
        <f ca="1">HYPERLINK("#"&amp;CELL("direccion",Tabla_471039!A36),"33")</f>
        <v>33</v>
      </c>
      <c r="S40" s="6" t="str">
        <f ca="1">HYPERLINK("#"&amp;CELL("direccion",Tabla_471067!A36),"33")</f>
        <v>33</v>
      </c>
      <c r="T40" s="6" t="str">
        <f ca="1">HYPERLINK("#"&amp;CELL("direccion",Tabla_471023!A36),"33")</f>
        <v>33</v>
      </c>
      <c r="U40" s="6" t="str">
        <f ca="1">HYPERLINK("#"&amp;CELL("direccion",Tabla_471047!A36),"33")</f>
        <v>33</v>
      </c>
      <c r="V40" s="6" t="str">
        <f ca="1">HYPERLINK("#"&amp;CELL("direccion",Tabla_471030!A36),"33")</f>
        <v>33</v>
      </c>
      <c r="W40" s="6" t="str">
        <f ca="1">HYPERLINK("#"&amp;CELL("direccion",Tabla_471041!A36),"33")</f>
        <v>33</v>
      </c>
      <c r="X40" s="6" t="str">
        <f ca="1">HYPERLINK("#"&amp;CELL("direccion",Tabla_471031!A36),"33")</f>
        <v>33</v>
      </c>
      <c r="Y40" s="6" t="str">
        <f ca="1">HYPERLINK("#"&amp;CELL("direccion",Tabla_471032!A36),"33")</f>
        <v>33</v>
      </c>
      <c r="Z40" s="6" t="str">
        <f ca="1">HYPERLINK("#"&amp;CELL("direccion",Tabla_471059!A36),"33")</f>
        <v>33</v>
      </c>
      <c r="AA40" s="6" t="str">
        <f ca="1">HYPERLINK("#"&amp;CELL("direccion",Tabla_471071!A36),"33")</f>
        <v>33</v>
      </c>
      <c r="AB40" s="6" t="str">
        <f ca="1">HYPERLINK("#"&amp;CELL("direccion",Tabla_471062!A36),"33")</f>
        <v>33</v>
      </c>
      <c r="AC40" s="6" t="str">
        <f ca="1">HYPERLINK("#"&amp;CELL("direccion",Tabla_471074!A36),"33")</f>
        <v>33</v>
      </c>
      <c r="AD40" t="s">
        <v>213</v>
      </c>
      <c r="AE40" s="3">
        <v>45657</v>
      </c>
    </row>
    <row r="41" spans="1:31" x14ac:dyDescent="0.25">
      <c r="A41">
        <v>2024</v>
      </c>
      <c r="B41" s="3">
        <v>45566</v>
      </c>
      <c r="C41" s="3">
        <v>45657</v>
      </c>
      <c r="D41" t="s">
        <v>84</v>
      </c>
      <c r="E41">
        <v>24</v>
      </c>
      <c r="F41" t="s">
        <v>261</v>
      </c>
      <c r="G41" t="s">
        <v>262</v>
      </c>
      <c r="H41" t="s">
        <v>225</v>
      </c>
      <c r="I41" t="s">
        <v>404</v>
      </c>
      <c r="J41" t="s">
        <v>404</v>
      </c>
      <c r="K41" t="s">
        <v>404</v>
      </c>
      <c r="M41">
        <v>0</v>
      </c>
      <c r="N41" t="s">
        <v>212</v>
      </c>
      <c r="O41">
        <v>0</v>
      </c>
      <c r="P41" t="s">
        <v>212</v>
      </c>
      <c r="Q41" s="6" t="str">
        <f ca="1">HYPERLINK("#"&amp;CELL("direccion",Tabla_471065!A37),"34")</f>
        <v>34</v>
      </c>
      <c r="R41" s="6" t="str">
        <f ca="1">HYPERLINK("#"&amp;CELL("direccion",Tabla_471039!A37),"34")</f>
        <v>34</v>
      </c>
      <c r="S41" s="6" t="str">
        <f ca="1">HYPERLINK("#"&amp;CELL("direccion",Tabla_471067!A37),"34")</f>
        <v>34</v>
      </c>
      <c r="T41" s="6" t="str">
        <f ca="1">HYPERLINK("#"&amp;CELL("direccion",Tabla_471023!A37),"34")</f>
        <v>34</v>
      </c>
      <c r="U41" s="6" t="str">
        <f ca="1">HYPERLINK("#"&amp;CELL("direccion",Tabla_471047!A37),"34")</f>
        <v>34</v>
      </c>
      <c r="V41" s="6" t="str">
        <f ca="1">HYPERLINK("#"&amp;CELL("direccion",Tabla_471030!A37),"34")</f>
        <v>34</v>
      </c>
      <c r="W41" s="6" t="str">
        <f ca="1">HYPERLINK("#"&amp;CELL("direccion",Tabla_471041!A37),"34")</f>
        <v>34</v>
      </c>
      <c r="X41" s="6" t="str">
        <f ca="1">HYPERLINK("#"&amp;CELL("direccion",Tabla_471031!A37),"34")</f>
        <v>34</v>
      </c>
      <c r="Y41" s="6" t="str">
        <f ca="1">HYPERLINK("#"&amp;CELL("direccion",Tabla_471032!A37),"34")</f>
        <v>34</v>
      </c>
      <c r="Z41" s="6" t="str">
        <f ca="1">HYPERLINK("#"&amp;CELL("direccion",Tabla_471059!A37),"34")</f>
        <v>34</v>
      </c>
      <c r="AA41" s="6" t="str">
        <f ca="1">HYPERLINK("#"&amp;CELL("direccion",Tabla_471071!A37),"34")</f>
        <v>34</v>
      </c>
      <c r="AB41" s="6" t="str">
        <f ca="1">HYPERLINK("#"&amp;CELL("direccion",Tabla_471062!A37),"34")</f>
        <v>34</v>
      </c>
      <c r="AC41" s="6" t="str">
        <f ca="1">HYPERLINK("#"&amp;CELL("direccion",Tabla_471074!A37),"34")</f>
        <v>34</v>
      </c>
      <c r="AD41" t="s">
        <v>213</v>
      </c>
      <c r="AE41" s="3">
        <v>45657</v>
      </c>
    </row>
    <row r="42" spans="1:31" x14ac:dyDescent="0.25">
      <c r="A42">
        <v>2024</v>
      </c>
      <c r="B42" s="3">
        <v>45566</v>
      </c>
      <c r="C42" s="3">
        <v>45657</v>
      </c>
      <c r="D42" t="s">
        <v>84</v>
      </c>
      <c r="E42">
        <v>29</v>
      </c>
      <c r="F42" t="s">
        <v>226</v>
      </c>
      <c r="G42" t="s">
        <v>263</v>
      </c>
      <c r="H42" t="s">
        <v>225</v>
      </c>
      <c r="I42" t="s">
        <v>405</v>
      </c>
      <c r="J42" t="s">
        <v>406</v>
      </c>
      <c r="K42" t="s">
        <v>407</v>
      </c>
      <c r="L42" t="s">
        <v>91</v>
      </c>
      <c r="M42">
        <v>35248</v>
      </c>
      <c r="N42" t="s">
        <v>212</v>
      </c>
      <c r="O42">
        <v>28526.67</v>
      </c>
      <c r="P42" t="s">
        <v>212</v>
      </c>
      <c r="Q42" s="6" t="str">
        <f ca="1">HYPERLINK("#"&amp;CELL("direccion",Tabla_471065!A38),"35")</f>
        <v>35</v>
      </c>
      <c r="R42" s="6" t="str">
        <f ca="1">HYPERLINK("#"&amp;CELL("direccion",Tabla_471039!A38),"35")</f>
        <v>35</v>
      </c>
      <c r="S42" s="6" t="str">
        <f ca="1">HYPERLINK("#"&amp;CELL("direccion",Tabla_471067!A38),"35")</f>
        <v>35</v>
      </c>
      <c r="T42" s="6" t="str">
        <f ca="1">HYPERLINK("#"&amp;CELL("direccion",Tabla_471023!A38),"35")</f>
        <v>35</v>
      </c>
      <c r="U42" s="6" t="str">
        <f ca="1">HYPERLINK("#"&amp;CELL("direccion",Tabla_471047!A38),"35")</f>
        <v>35</v>
      </c>
      <c r="V42" s="6" t="str">
        <f ca="1">HYPERLINK("#"&amp;CELL("direccion",Tabla_471030!A38),"35")</f>
        <v>35</v>
      </c>
      <c r="W42" s="6" t="str">
        <f ca="1">HYPERLINK("#"&amp;CELL("direccion",Tabla_471041!A38),"35")</f>
        <v>35</v>
      </c>
      <c r="X42" s="6" t="str">
        <f ca="1">HYPERLINK("#"&amp;CELL("direccion",Tabla_471031!A38),"35")</f>
        <v>35</v>
      </c>
      <c r="Y42" s="6" t="str">
        <f ca="1">HYPERLINK("#"&amp;CELL("direccion",Tabla_471032!A38),"35")</f>
        <v>35</v>
      </c>
      <c r="Z42" s="6" t="str">
        <f ca="1">HYPERLINK("#"&amp;CELL("direccion",Tabla_471059!A38),"35")</f>
        <v>35</v>
      </c>
      <c r="AA42" s="6" t="str">
        <f ca="1">HYPERLINK("#"&amp;CELL("direccion",Tabla_471071!A38),"35")</f>
        <v>35</v>
      </c>
      <c r="AB42" s="6" t="str">
        <f ca="1">HYPERLINK("#"&amp;CELL("direccion",Tabla_471062!A38),"35")</f>
        <v>35</v>
      </c>
      <c r="AC42" s="6" t="str">
        <f ca="1">HYPERLINK("#"&amp;CELL("direccion",Tabla_471074!A38),"35")</f>
        <v>35</v>
      </c>
      <c r="AD42" t="s">
        <v>213</v>
      </c>
      <c r="AE42" s="3">
        <v>45657</v>
      </c>
    </row>
    <row r="43" spans="1:31" x14ac:dyDescent="0.25">
      <c r="A43">
        <v>2024</v>
      </c>
      <c r="B43" s="3">
        <v>45566</v>
      </c>
      <c r="C43" s="3">
        <v>45657</v>
      </c>
      <c r="D43" t="s">
        <v>84</v>
      </c>
      <c r="E43">
        <v>25</v>
      </c>
      <c r="F43" t="s">
        <v>233</v>
      </c>
      <c r="G43" t="s">
        <v>264</v>
      </c>
      <c r="H43" t="s">
        <v>225</v>
      </c>
      <c r="I43" t="s">
        <v>408</v>
      </c>
      <c r="J43" t="s">
        <v>409</v>
      </c>
      <c r="K43" t="s">
        <v>410</v>
      </c>
      <c r="L43" t="s">
        <v>92</v>
      </c>
      <c r="M43">
        <v>24672</v>
      </c>
      <c r="N43" t="s">
        <v>212</v>
      </c>
      <c r="O43">
        <v>20384.75</v>
      </c>
      <c r="P43" t="s">
        <v>212</v>
      </c>
      <c r="Q43" s="6" t="str">
        <f ca="1">HYPERLINK("#"&amp;CELL("direccion",Tabla_471065!A39),"36")</f>
        <v>36</v>
      </c>
      <c r="R43" s="6" t="str">
        <f ca="1">HYPERLINK("#"&amp;CELL("direccion",Tabla_471039!A39),"36")</f>
        <v>36</v>
      </c>
      <c r="S43" s="6" t="str">
        <f ca="1">HYPERLINK("#"&amp;CELL("direccion",Tabla_471067!A39),"36")</f>
        <v>36</v>
      </c>
      <c r="T43" s="6" t="str">
        <f ca="1">HYPERLINK("#"&amp;CELL("direccion",Tabla_471023!A39),"36")</f>
        <v>36</v>
      </c>
      <c r="U43" s="6" t="str">
        <f ca="1">HYPERLINK("#"&amp;CELL("direccion",Tabla_471047!A39),"36")</f>
        <v>36</v>
      </c>
      <c r="V43" s="6" t="str">
        <f ca="1">HYPERLINK("#"&amp;CELL("direccion",Tabla_471030!A39),"36")</f>
        <v>36</v>
      </c>
      <c r="W43" s="6" t="str">
        <f ca="1">HYPERLINK("#"&amp;CELL("direccion",Tabla_471041!A39),"36")</f>
        <v>36</v>
      </c>
      <c r="X43" s="6" t="str">
        <f ca="1">HYPERLINK("#"&amp;CELL("direccion",Tabla_471031!A39),"36")</f>
        <v>36</v>
      </c>
      <c r="Y43" s="6" t="str">
        <f ca="1">HYPERLINK("#"&amp;CELL("direccion",Tabla_471032!A39),"36")</f>
        <v>36</v>
      </c>
      <c r="Z43" s="6" t="str">
        <f ca="1">HYPERLINK("#"&amp;CELL("direccion",Tabla_471059!A39),"36")</f>
        <v>36</v>
      </c>
      <c r="AA43" s="6" t="str">
        <f ca="1">HYPERLINK("#"&amp;CELL("direccion",Tabla_471071!A39),"36")</f>
        <v>36</v>
      </c>
      <c r="AB43" s="6" t="str">
        <f ca="1">HYPERLINK("#"&amp;CELL("direccion",Tabla_471062!A39),"36")</f>
        <v>36</v>
      </c>
      <c r="AC43" s="6" t="str">
        <f ca="1">HYPERLINK("#"&amp;CELL("direccion",Tabla_471074!A39),"36")</f>
        <v>36</v>
      </c>
      <c r="AD43" t="s">
        <v>213</v>
      </c>
      <c r="AE43" s="3">
        <v>45657</v>
      </c>
    </row>
    <row r="44" spans="1:31" x14ac:dyDescent="0.25">
      <c r="A44">
        <v>2024</v>
      </c>
      <c r="B44" s="3">
        <v>45566</v>
      </c>
      <c r="C44" s="3">
        <v>45657</v>
      </c>
      <c r="D44" t="s">
        <v>84</v>
      </c>
      <c r="E44">
        <v>24</v>
      </c>
      <c r="F44" t="s">
        <v>261</v>
      </c>
      <c r="G44" t="s">
        <v>265</v>
      </c>
      <c r="H44" t="s">
        <v>225</v>
      </c>
      <c r="I44" t="s">
        <v>411</v>
      </c>
      <c r="J44" t="s">
        <v>412</v>
      </c>
      <c r="K44" t="s">
        <v>332</v>
      </c>
      <c r="L44" t="s">
        <v>92</v>
      </c>
      <c r="M44">
        <v>22102</v>
      </c>
      <c r="N44" t="s">
        <v>212</v>
      </c>
      <c r="O44">
        <v>18375.28</v>
      </c>
      <c r="P44" t="s">
        <v>212</v>
      </c>
      <c r="Q44" s="6" t="str">
        <f ca="1">HYPERLINK("#"&amp;CELL("direccion",Tabla_471065!A40),"37")</f>
        <v>37</v>
      </c>
      <c r="R44" s="6" t="str">
        <f ca="1">HYPERLINK("#"&amp;CELL("direccion",Tabla_471039!A40),"37")</f>
        <v>37</v>
      </c>
      <c r="S44" s="6" t="str">
        <f ca="1">HYPERLINK("#"&amp;CELL("direccion",Tabla_471067!A40),"37")</f>
        <v>37</v>
      </c>
      <c r="T44" s="6" t="str">
        <f ca="1">HYPERLINK("#"&amp;CELL("direccion",Tabla_471023!A40),"37")</f>
        <v>37</v>
      </c>
      <c r="U44" s="6" t="str">
        <f ca="1">HYPERLINK("#"&amp;CELL("direccion",Tabla_471047!A40),"37")</f>
        <v>37</v>
      </c>
      <c r="V44" s="6" t="str">
        <f ca="1">HYPERLINK("#"&amp;CELL("direccion",Tabla_471030!A40),"37")</f>
        <v>37</v>
      </c>
      <c r="W44" s="6" t="str">
        <f ca="1">HYPERLINK("#"&amp;CELL("direccion",Tabla_471041!A40),"37")</f>
        <v>37</v>
      </c>
      <c r="X44" s="6" t="str">
        <f ca="1">HYPERLINK("#"&amp;CELL("direccion",Tabla_471031!A40),"37")</f>
        <v>37</v>
      </c>
      <c r="Y44" s="6" t="str">
        <f ca="1">HYPERLINK("#"&amp;CELL("direccion",Tabla_471032!A40),"37")</f>
        <v>37</v>
      </c>
      <c r="Z44" s="6" t="str">
        <f ca="1">HYPERLINK("#"&amp;CELL("direccion",Tabla_471059!A40),"37")</f>
        <v>37</v>
      </c>
      <c r="AA44" s="6" t="str">
        <f ca="1">HYPERLINK("#"&amp;CELL("direccion",Tabla_471071!A40),"37")</f>
        <v>37</v>
      </c>
      <c r="AB44" s="6" t="str">
        <f ca="1">HYPERLINK("#"&amp;CELL("direccion",Tabla_471062!A40),"37")</f>
        <v>37</v>
      </c>
      <c r="AC44" s="6" t="str">
        <f ca="1">HYPERLINK("#"&amp;CELL("direccion",Tabla_471074!A40),"37")</f>
        <v>37</v>
      </c>
      <c r="AD44" t="s">
        <v>213</v>
      </c>
      <c r="AE44" s="3">
        <v>45657</v>
      </c>
    </row>
    <row r="45" spans="1:31" x14ac:dyDescent="0.25">
      <c r="A45">
        <v>2024</v>
      </c>
      <c r="B45" s="3">
        <v>45566</v>
      </c>
      <c r="C45" s="3">
        <v>45657</v>
      </c>
      <c r="D45" t="s">
        <v>84</v>
      </c>
      <c r="E45">
        <v>25</v>
      </c>
      <c r="F45" t="s">
        <v>233</v>
      </c>
      <c r="G45" t="s">
        <v>266</v>
      </c>
      <c r="H45" t="s">
        <v>225</v>
      </c>
      <c r="I45" t="s">
        <v>413</v>
      </c>
      <c r="J45" t="s">
        <v>332</v>
      </c>
      <c r="K45" t="s">
        <v>377</v>
      </c>
      <c r="L45" t="s">
        <v>92</v>
      </c>
      <c r="M45">
        <v>24672</v>
      </c>
      <c r="N45" t="s">
        <v>212</v>
      </c>
      <c r="O45">
        <v>20384.75</v>
      </c>
      <c r="P45" t="s">
        <v>212</v>
      </c>
      <c r="Q45" s="6" t="str">
        <f ca="1">HYPERLINK("#"&amp;CELL("direccion",Tabla_471065!A41),"38")</f>
        <v>38</v>
      </c>
      <c r="R45" s="6" t="str">
        <f ca="1">HYPERLINK("#"&amp;CELL("direccion",Tabla_471039!A41),"38")</f>
        <v>38</v>
      </c>
      <c r="S45" s="6" t="str">
        <f ca="1">HYPERLINK("#"&amp;CELL("direccion",Tabla_471067!A41),"38")</f>
        <v>38</v>
      </c>
      <c r="T45" s="6" t="str">
        <f ca="1">HYPERLINK("#"&amp;CELL("direccion",Tabla_471023!A41),"38")</f>
        <v>38</v>
      </c>
      <c r="U45" s="6" t="str">
        <f ca="1">HYPERLINK("#"&amp;CELL("direccion",Tabla_471047!A41),"38")</f>
        <v>38</v>
      </c>
      <c r="V45" s="6" t="str">
        <f ca="1">HYPERLINK("#"&amp;CELL("direccion",Tabla_471030!A41),"38")</f>
        <v>38</v>
      </c>
      <c r="W45" s="6" t="str">
        <f ca="1">HYPERLINK("#"&amp;CELL("direccion",Tabla_471041!A41),"38")</f>
        <v>38</v>
      </c>
      <c r="X45" s="6" t="str">
        <f ca="1">HYPERLINK("#"&amp;CELL("direccion",Tabla_471031!A41),"38")</f>
        <v>38</v>
      </c>
      <c r="Y45" s="6" t="str">
        <f ca="1">HYPERLINK("#"&amp;CELL("direccion",Tabla_471032!A41),"38")</f>
        <v>38</v>
      </c>
      <c r="Z45" s="6" t="str">
        <f ca="1">HYPERLINK("#"&amp;CELL("direccion",Tabla_471059!A41),"38")</f>
        <v>38</v>
      </c>
      <c r="AA45" s="6" t="str">
        <f ca="1">HYPERLINK("#"&amp;CELL("direccion",Tabla_471071!A41),"38")</f>
        <v>38</v>
      </c>
      <c r="AB45" s="6" t="str">
        <f ca="1">HYPERLINK("#"&amp;CELL("direccion",Tabla_471062!A41),"38")</f>
        <v>38</v>
      </c>
      <c r="AC45" s="6" t="str">
        <f ca="1">HYPERLINK("#"&amp;CELL("direccion",Tabla_471074!A41),"38")</f>
        <v>38</v>
      </c>
      <c r="AD45" t="s">
        <v>213</v>
      </c>
      <c r="AE45" s="3">
        <v>45657</v>
      </c>
    </row>
    <row r="46" spans="1:31" x14ac:dyDescent="0.25">
      <c r="A46">
        <v>2024</v>
      </c>
      <c r="B46" s="3">
        <v>45566</v>
      </c>
      <c r="C46" s="3">
        <v>45657</v>
      </c>
      <c r="D46" t="s">
        <v>84</v>
      </c>
      <c r="E46">
        <v>40</v>
      </c>
      <c r="F46" t="s">
        <v>228</v>
      </c>
      <c r="G46" t="s">
        <v>267</v>
      </c>
      <c r="H46" t="s">
        <v>225</v>
      </c>
      <c r="I46" t="s">
        <v>414</v>
      </c>
      <c r="J46" t="s">
        <v>415</v>
      </c>
      <c r="K46" t="s">
        <v>416</v>
      </c>
      <c r="L46" t="s">
        <v>92</v>
      </c>
      <c r="M46">
        <v>59687</v>
      </c>
      <c r="N46" t="s">
        <v>212</v>
      </c>
      <c r="O46">
        <v>46243.340000000004</v>
      </c>
      <c r="P46" t="s">
        <v>212</v>
      </c>
      <c r="Q46" s="6" t="str">
        <f ca="1">HYPERLINK("#"&amp;CELL("direccion",Tabla_471065!A42),"39")</f>
        <v>39</v>
      </c>
      <c r="R46" s="6" t="str">
        <f ca="1">HYPERLINK("#"&amp;CELL("direccion",Tabla_471039!A42),"39")</f>
        <v>39</v>
      </c>
      <c r="S46" s="6" t="str">
        <f ca="1">HYPERLINK("#"&amp;CELL("direccion",Tabla_471067!A42),"39")</f>
        <v>39</v>
      </c>
      <c r="T46" s="6" t="str">
        <f ca="1">HYPERLINK("#"&amp;CELL("direccion",Tabla_471023!A42),"39")</f>
        <v>39</v>
      </c>
      <c r="U46" s="6" t="str">
        <f ca="1">HYPERLINK("#"&amp;CELL("direccion",Tabla_471047!A42),"39")</f>
        <v>39</v>
      </c>
      <c r="V46" s="6" t="str">
        <f ca="1">HYPERLINK("#"&amp;CELL("direccion",Tabla_471030!A42),"39")</f>
        <v>39</v>
      </c>
      <c r="W46" s="6" t="str">
        <f ca="1">HYPERLINK("#"&amp;CELL("direccion",Tabla_471041!A42),"39")</f>
        <v>39</v>
      </c>
      <c r="X46" s="6" t="str">
        <f ca="1">HYPERLINK("#"&amp;CELL("direccion",Tabla_471031!A42),"39")</f>
        <v>39</v>
      </c>
      <c r="Y46" s="6" t="str">
        <f ca="1">HYPERLINK("#"&amp;CELL("direccion",Tabla_471032!A42),"39")</f>
        <v>39</v>
      </c>
      <c r="Z46" s="6" t="str">
        <f ca="1">HYPERLINK("#"&amp;CELL("direccion",Tabla_471059!A42),"39")</f>
        <v>39</v>
      </c>
      <c r="AA46" s="6" t="str">
        <f ca="1">HYPERLINK("#"&amp;CELL("direccion",Tabla_471071!A42),"39")</f>
        <v>39</v>
      </c>
      <c r="AB46" s="6" t="str">
        <f ca="1">HYPERLINK("#"&amp;CELL("direccion",Tabla_471062!A42),"39")</f>
        <v>39</v>
      </c>
      <c r="AC46" s="6" t="str">
        <f ca="1">HYPERLINK("#"&amp;CELL("direccion",Tabla_471074!A42),"39")</f>
        <v>39</v>
      </c>
      <c r="AD46" t="s">
        <v>213</v>
      </c>
      <c r="AE46" s="3">
        <v>45657</v>
      </c>
    </row>
    <row r="47" spans="1:31" x14ac:dyDescent="0.25">
      <c r="A47">
        <v>2024</v>
      </c>
      <c r="B47" s="3">
        <v>45566</v>
      </c>
      <c r="C47" s="3">
        <v>45657</v>
      </c>
      <c r="D47" t="s">
        <v>84</v>
      </c>
      <c r="E47">
        <v>29</v>
      </c>
      <c r="F47" t="s">
        <v>226</v>
      </c>
      <c r="G47" t="s">
        <v>268</v>
      </c>
      <c r="H47" t="s">
        <v>225</v>
      </c>
      <c r="I47" t="s">
        <v>417</v>
      </c>
      <c r="J47" t="s">
        <v>320</v>
      </c>
      <c r="K47" t="s">
        <v>418</v>
      </c>
      <c r="L47" t="s">
        <v>92</v>
      </c>
      <c r="M47">
        <v>35248</v>
      </c>
      <c r="N47" t="s">
        <v>212</v>
      </c>
      <c r="O47">
        <v>28526.67</v>
      </c>
      <c r="P47" t="s">
        <v>212</v>
      </c>
      <c r="Q47" s="6" t="str">
        <f ca="1">HYPERLINK("#"&amp;CELL("direccion",Tabla_471065!A43),"40")</f>
        <v>40</v>
      </c>
      <c r="R47" s="6" t="str">
        <f ca="1">HYPERLINK("#"&amp;CELL("direccion",Tabla_471039!A43),"40")</f>
        <v>40</v>
      </c>
      <c r="S47" s="6" t="str">
        <f ca="1">HYPERLINK("#"&amp;CELL("direccion",Tabla_471067!A43),"40")</f>
        <v>40</v>
      </c>
      <c r="T47" s="6" t="str">
        <f ca="1">HYPERLINK("#"&amp;CELL("direccion",Tabla_471023!A43),"40")</f>
        <v>40</v>
      </c>
      <c r="U47" s="6" t="str">
        <f ca="1">HYPERLINK("#"&amp;CELL("direccion",Tabla_471047!A43),"40")</f>
        <v>40</v>
      </c>
      <c r="V47" s="6" t="str">
        <f ca="1">HYPERLINK("#"&amp;CELL("direccion",Tabla_471030!A43),"40")</f>
        <v>40</v>
      </c>
      <c r="W47" s="6" t="str">
        <f ca="1">HYPERLINK("#"&amp;CELL("direccion",Tabla_471041!A43),"40")</f>
        <v>40</v>
      </c>
      <c r="X47" s="6" t="str">
        <f ca="1">HYPERLINK("#"&amp;CELL("direccion",Tabla_471031!A43),"40")</f>
        <v>40</v>
      </c>
      <c r="Y47" s="6" t="str">
        <f ca="1">HYPERLINK("#"&amp;CELL("direccion",Tabla_471032!A43),"40")</f>
        <v>40</v>
      </c>
      <c r="Z47" s="6" t="str">
        <f ca="1">HYPERLINK("#"&amp;CELL("direccion",Tabla_471059!A43),"40")</f>
        <v>40</v>
      </c>
      <c r="AA47" s="6" t="str">
        <f ca="1">HYPERLINK("#"&amp;CELL("direccion",Tabla_471071!A43),"40")</f>
        <v>40</v>
      </c>
      <c r="AB47" s="6" t="str">
        <f ca="1">HYPERLINK("#"&amp;CELL("direccion",Tabla_471062!A43),"40")</f>
        <v>40</v>
      </c>
      <c r="AC47" s="6" t="str">
        <f ca="1">HYPERLINK("#"&amp;CELL("direccion",Tabla_471074!A43),"40")</f>
        <v>40</v>
      </c>
      <c r="AD47" t="s">
        <v>213</v>
      </c>
      <c r="AE47" s="3">
        <v>45657</v>
      </c>
    </row>
    <row r="48" spans="1:31" x14ac:dyDescent="0.25">
      <c r="A48">
        <v>2024</v>
      </c>
      <c r="B48" s="3">
        <v>45566</v>
      </c>
      <c r="C48" s="3">
        <v>45657</v>
      </c>
      <c r="D48" t="s">
        <v>84</v>
      </c>
      <c r="E48">
        <v>25</v>
      </c>
      <c r="F48" t="s">
        <v>233</v>
      </c>
      <c r="G48" t="s">
        <v>269</v>
      </c>
      <c r="H48" t="s">
        <v>225</v>
      </c>
      <c r="I48" t="s">
        <v>419</v>
      </c>
      <c r="J48" t="s">
        <v>420</v>
      </c>
      <c r="K48" t="s">
        <v>421</v>
      </c>
      <c r="L48" t="s">
        <v>91</v>
      </c>
      <c r="M48">
        <v>24672</v>
      </c>
      <c r="N48" t="s">
        <v>212</v>
      </c>
      <c r="O48">
        <v>20384.75</v>
      </c>
      <c r="P48" t="s">
        <v>212</v>
      </c>
      <c r="Q48" s="6" t="str">
        <f ca="1">HYPERLINK("#"&amp;CELL("direccion",Tabla_471065!A44),"41")</f>
        <v>41</v>
      </c>
      <c r="R48" s="6" t="str">
        <f ca="1">HYPERLINK("#"&amp;CELL("direccion",Tabla_471039!A44),"41")</f>
        <v>41</v>
      </c>
      <c r="S48" s="6" t="str">
        <f ca="1">HYPERLINK("#"&amp;CELL("direccion",Tabla_471067!A44),"41")</f>
        <v>41</v>
      </c>
      <c r="T48" s="6" t="str">
        <f ca="1">HYPERLINK("#"&amp;CELL("direccion",Tabla_471023!A44),"41")</f>
        <v>41</v>
      </c>
      <c r="U48" s="6" t="str">
        <f ca="1">HYPERLINK("#"&amp;CELL("direccion",Tabla_471047!A44),"41")</f>
        <v>41</v>
      </c>
      <c r="V48" s="6" t="str">
        <f ca="1">HYPERLINK("#"&amp;CELL("direccion",Tabla_471030!A44),"41")</f>
        <v>41</v>
      </c>
      <c r="W48" s="6" t="str">
        <f ca="1">HYPERLINK("#"&amp;CELL("direccion",Tabla_471041!A44),"41")</f>
        <v>41</v>
      </c>
      <c r="X48" s="6" t="str">
        <f ca="1">HYPERLINK("#"&amp;CELL("direccion",Tabla_471031!A44),"41")</f>
        <v>41</v>
      </c>
      <c r="Y48" s="6" t="str">
        <f ca="1">HYPERLINK("#"&amp;CELL("direccion",Tabla_471032!A44),"41")</f>
        <v>41</v>
      </c>
      <c r="Z48" s="6" t="str">
        <f ca="1">HYPERLINK("#"&amp;CELL("direccion",Tabla_471059!A44),"41")</f>
        <v>41</v>
      </c>
      <c r="AA48" s="6" t="str">
        <f ca="1">HYPERLINK("#"&amp;CELL("direccion",Tabla_471071!A44),"41")</f>
        <v>41</v>
      </c>
      <c r="AB48" s="6" t="str">
        <f ca="1">HYPERLINK("#"&amp;CELL("direccion",Tabla_471062!A44),"41")</f>
        <v>41</v>
      </c>
      <c r="AC48" s="6" t="str">
        <f ca="1">HYPERLINK("#"&amp;CELL("direccion",Tabla_471074!A44),"41")</f>
        <v>41</v>
      </c>
      <c r="AD48" t="s">
        <v>213</v>
      </c>
      <c r="AE48" s="3">
        <v>45657</v>
      </c>
    </row>
    <row r="49" spans="1:31" x14ac:dyDescent="0.25">
      <c r="A49">
        <v>2024</v>
      </c>
      <c r="B49" s="3">
        <v>45566</v>
      </c>
      <c r="C49" s="3">
        <v>45657</v>
      </c>
      <c r="D49" t="s">
        <v>84</v>
      </c>
      <c r="E49">
        <v>24</v>
      </c>
      <c r="F49" t="s">
        <v>261</v>
      </c>
      <c r="G49" t="s">
        <v>270</v>
      </c>
      <c r="H49" t="s">
        <v>225</v>
      </c>
      <c r="I49" t="s">
        <v>422</v>
      </c>
      <c r="J49" t="s">
        <v>325</v>
      </c>
      <c r="K49" t="s">
        <v>385</v>
      </c>
      <c r="L49" t="s">
        <v>91</v>
      </c>
      <c r="M49">
        <v>22102</v>
      </c>
      <c r="N49" t="s">
        <v>212</v>
      </c>
      <c r="O49">
        <v>18375.28</v>
      </c>
      <c r="P49" t="s">
        <v>212</v>
      </c>
      <c r="Q49" s="6" t="str">
        <f ca="1">HYPERLINK("#"&amp;CELL("direccion",Tabla_471065!A45),"42")</f>
        <v>42</v>
      </c>
      <c r="R49" s="6" t="str">
        <f ca="1">HYPERLINK("#"&amp;CELL("direccion",Tabla_471039!A45),"42")</f>
        <v>42</v>
      </c>
      <c r="S49" s="6" t="str">
        <f ca="1">HYPERLINK("#"&amp;CELL("direccion",Tabla_471067!A45),"42")</f>
        <v>42</v>
      </c>
      <c r="T49" s="6" t="str">
        <f ca="1">HYPERLINK("#"&amp;CELL("direccion",Tabla_471023!A45),"42")</f>
        <v>42</v>
      </c>
      <c r="U49" s="6" t="str">
        <f ca="1">HYPERLINK("#"&amp;CELL("direccion",Tabla_471047!A45),"42")</f>
        <v>42</v>
      </c>
      <c r="V49" s="6" t="str">
        <f ca="1">HYPERLINK("#"&amp;CELL("direccion",Tabla_471030!A45),"42")</f>
        <v>42</v>
      </c>
      <c r="W49" s="6" t="str">
        <f ca="1">HYPERLINK("#"&amp;CELL("direccion",Tabla_471041!A45),"42")</f>
        <v>42</v>
      </c>
      <c r="X49" s="6" t="str">
        <f ca="1">HYPERLINK("#"&amp;CELL("direccion",Tabla_471031!A45),"42")</f>
        <v>42</v>
      </c>
      <c r="Y49" s="6" t="str">
        <f ca="1">HYPERLINK("#"&amp;CELL("direccion",Tabla_471032!A45),"42")</f>
        <v>42</v>
      </c>
      <c r="Z49" s="6" t="str">
        <f ca="1">HYPERLINK("#"&amp;CELL("direccion",Tabla_471059!A45),"42")</f>
        <v>42</v>
      </c>
      <c r="AA49" s="6" t="str">
        <f ca="1">HYPERLINK("#"&amp;CELL("direccion",Tabla_471071!A45),"42")</f>
        <v>42</v>
      </c>
      <c r="AB49" s="6" t="str">
        <f ca="1">HYPERLINK("#"&amp;CELL("direccion",Tabla_471062!A45),"42")</f>
        <v>42</v>
      </c>
      <c r="AC49" s="6" t="str">
        <f ca="1">HYPERLINK("#"&amp;CELL("direccion",Tabla_471074!A45),"42")</f>
        <v>42</v>
      </c>
      <c r="AD49" t="s">
        <v>213</v>
      </c>
      <c r="AE49" s="3">
        <v>45657</v>
      </c>
    </row>
    <row r="50" spans="1:31" x14ac:dyDescent="0.25">
      <c r="A50">
        <v>2024</v>
      </c>
      <c r="B50" s="3">
        <v>45566</v>
      </c>
      <c r="C50" s="3">
        <v>45657</v>
      </c>
      <c r="D50" t="s">
        <v>84</v>
      </c>
      <c r="E50">
        <v>29</v>
      </c>
      <c r="F50" t="s">
        <v>226</v>
      </c>
      <c r="G50" t="s">
        <v>271</v>
      </c>
      <c r="H50" t="s">
        <v>225</v>
      </c>
      <c r="I50" t="s">
        <v>423</v>
      </c>
      <c r="J50" t="s">
        <v>424</v>
      </c>
      <c r="K50" t="s">
        <v>425</v>
      </c>
      <c r="L50" t="s">
        <v>91</v>
      </c>
      <c r="M50">
        <v>35248</v>
      </c>
      <c r="N50" t="s">
        <v>212</v>
      </c>
      <c r="O50">
        <v>28526.67</v>
      </c>
      <c r="P50" t="s">
        <v>212</v>
      </c>
      <c r="Q50" s="6" t="str">
        <f ca="1">HYPERLINK("#"&amp;CELL("direccion",Tabla_471065!A46),"43")</f>
        <v>43</v>
      </c>
      <c r="R50" s="6" t="str">
        <f ca="1">HYPERLINK("#"&amp;CELL("direccion",Tabla_471039!A46),"43")</f>
        <v>43</v>
      </c>
      <c r="S50" s="6" t="str">
        <f ca="1">HYPERLINK("#"&amp;CELL("direccion",Tabla_471067!A46),"43")</f>
        <v>43</v>
      </c>
      <c r="T50" s="6" t="str">
        <f ca="1">HYPERLINK("#"&amp;CELL("direccion",Tabla_471023!A46),"43")</f>
        <v>43</v>
      </c>
      <c r="U50" s="6" t="str">
        <f ca="1">HYPERLINK("#"&amp;CELL("direccion",Tabla_471047!A46),"43")</f>
        <v>43</v>
      </c>
      <c r="V50" s="6" t="str">
        <f ca="1">HYPERLINK("#"&amp;CELL("direccion",Tabla_471030!A46),"43")</f>
        <v>43</v>
      </c>
      <c r="W50" s="6" t="str">
        <f ca="1">HYPERLINK("#"&amp;CELL("direccion",Tabla_471041!A46),"43")</f>
        <v>43</v>
      </c>
      <c r="X50" s="6" t="str">
        <f ca="1">HYPERLINK("#"&amp;CELL("direccion",Tabla_471031!A46),"43")</f>
        <v>43</v>
      </c>
      <c r="Y50" s="6" t="str">
        <f ca="1">HYPERLINK("#"&amp;CELL("direccion",Tabla_471032!A46),"43")</f>
        <v>43</v>
      </c>
      <c r="Z50" s="6" t="str">
        <f ca="1">HYPERLINK("#"&amp;CELL("direccion",Tabla_471059!A46),"43")</f>
        <v>43</v>
      </c>
      <c r="AA50" s="6" t="str">
        <f ca="1">HYPERLINK("#"&amp;CELL("direccion",Tabla_471071!A46),"43")</f>
        <v>43</v>
      </c>
      <c r="AB50" s="6" t="str">
        <f ca="1">HYPERLINK("#"&amp;CELL("direccion",Tabla_471062!A46),"43")</f>
        <v>43</v>
      </c>
      <c r="AC50" s="6" t="str">
        <f ca="1">HYPERLINK("#"&amp;CELL("direccion",Tabla_471074!A46),"43")</f>
        <v>43</v>
      </c>
      <c r="AD50" t="s">
        <v>213</v>
      </c>
      <c r="AE50" s="3">
        <v>45657</v>
      </c>
    </row>
    <row r="51" spans="1:31" x14ac:dyDescent="0.25">
      <c r="A51">
        <v>2024</v>
      </c>
      <c r="B51" s="3">
        <v>45566</v>
      </c>
      <c r="C51" s="3">
        <v>45657</v>
      </c>
      <c r="D51" t="s">
        <v>84</v>
      </c>
      <c r="E51">
        <v>25</v>
      </c>
      <c r="F51" t="s">
        <v>233</v>
      </c>
      <c r="G51" t="s">
        <v>272</v>
      </c>
      <c r="H51" t="s">
        <v>225</v>
      </c>
      <c r="I51" t="s">
        <v>426</v>
      </c>
      <c r="J51" t="s">
        <v>343</v>
      </c>
      <c r="K51" t="s">
        <v>427</v>
      </c>
      <c r="L51" t="s">
        <v>92</v>
      </c>
      <c r="M51">
        <v>24672</v>
      </c>
      <c r="N51" t="s">
        <v>212</v>
      </c>
      <c r="O51">
        <v>20384.75</v>
      </c>
      <c r="P51" t="s">
        <v>212</v>
      </c>
      <c r="Q51" s="6" t="str">
        <f ca="1">HYPERLINK("#"&amp;CELL("direccion",Tabla_471065!A47),"44")</f>
        <v>44</v>
      </c>
      <c r="R51" s="6" t="str">
        <f ca="1">HYPERLINK("#"&amp;CELL("direccion",Tabla_471039!A47),"44")</f>
        <v>44</v>
      </c>
      <c r="S51" s="6" t="str">
        <f ca="1">HYPERLINK("#"&amp;CELL("direccion",Tabla_471067!A47),"44")</f>
        <v>44</v>
      </c>
      <c r="T51" s="6" t="str">
        <f ca="1">HYPERLINK("#"&amp;CELL("direccion",Tabla_471023!A47),"44")</f>
        <v>44</v>
      </c>
      <c r="U51" s="6" t="str">
        <f ca="1">HYPERLINK("#"&amp;CELL("direccion",Tabla_471047!A47),"44")</f>
        <v>44</v>
      </c>
      <c r="V51" s="6" t="str">
        <f ca="1">HYPERLINK("#"&amp;CELL("direccion",Tabla_471030!A47),"44")</f>
        <v>44</v>
      </c>
      <c r="W51" s="6" t="str">
        <f ca="1">HYPERLINK("#"&amp;CELL("direccion",Tabla_471041!A47),"44")</f>
        <v>44</v>
      </c>
      <c r="X51" s="6" t="str">
        <f ca="1">HYPERLINK("#"&amp;CELL("direccion",Tabla_471031!A47),"44")</f>
        <v>44</v>
      </c>
      <c r="Y51" s="6" t="str">
        <f ca="1">HYPERLINK("#"&amp;CELL("direccion",Tabla_471032!A47),"44")</f>
        <v>44</v>
      </c>
      <c r="Z51" s="6" t="str">
        <f ca="1">HYPERLINK("#"&amp;CELL("direccion",Tabla_471059!A47),"44")</f>
        <v>44</v>
      </c>
      <c r="AA51" s="6" t="str">
        <f ca="1">HYPERLINK("#"&amp;CELL("direccion",Tabla_471071!A47),"44")</f>
        <v>44</v>
      </c>
      <c r="AB51" s="6" t="str">
        <f ca="1">HYPERLINK("#"&amp;CELL("direccion",Tabla_471062!A47),"44")</f>
        <v>44</v>
      </c>
      <c r="AC51" s="6" t="str">
        <f ca="1">HYPERLINK("#"&amp;CELL("direccion",Tabla_471074!A47),"44")</f>
        <v>44</v>
      </c>
      <c r="AD51" t="s">
        <v>213</v>
      </c>
      <c r="AE51" s="3">
        <v>45657</v>
      </c>
    </row>
    <row r="52" spans="1:31" x14ac:dyDescent="0.25">
      <c r="A52">
        <v>2024</v>
      </c>
      <c r="B52" s="3">
        <v>45566</v>
      </c>
      <c r="C52" s="3">
        <v>45657</v>
      </c>
      <c r="D52" t="s">
        <v>84</v>
      </c>
      <c r="E52">
        <v>24</v>
      </c>
      <c r="F52" t="s">
        <v>261</v>
      </c>
      <c r="G52" t="s">
        <v>273</v>
      </c>
      <c r="H52" t="s">
        <v>225</v>
      </c>
      <c r="I52" t="s">
        <v>428</v>
      </c>
      <c r="J52" t="s">
        <v>429</v>
      </c>
      <c r="K52" t="s">
        <v>430</v>
      </c>
      <c r="L52" t="s">
        <v>91</v>
      </c>
      <c r="M52">
        <v>22102</v>
      </c>
      <c r="N52" t="s">
        <v>212</v>
      </c>
      <c r="O52">
        <v>18375.28</v>
      </c>
      <c r="P52" t="s">
        <v>212</v>
      </c>
      <c r="Q52" s="6" t="str">
        <f ca="1">HYPERLINK("#"&amp;CELL("direccion",Tabla_471065!A48),"45")</f>
        <v>45</v>
      </c>
      <c r="R52" s="6" t="str">
        <f ca="1">HYPERLINK("#"&amp;CELL("direccion",Tabla_471039!A48),"45")</f>
        <v>45</v>
      </c>
      <c r="S52" s="6" t="str">
        <f ca="1">HYPERLINK("#"&amp;CELL("direccion",Tabla_471067!A48),"45")</f>
        <v>45</v>
      </c>
      <c r="T52" s="6" t="str">
        <f ca="1">HYPERLINK("#"&amp;CELL("direccion",Tabla_471023!A48),"45")</f>
        <v>45</v>
      </c>
      <c r="U52" s="6" t="str">
        <f ca="1">HYPERLINK("#"&amp;CELL("direccion",Tabla_471047!A48),"45")</f>
        <v>45</v>
      </c>
      <c r="V52" s="6" t="str">
        <f ca="1">HYPERLINK("#"&amp;CELL("direccion",Tabla_471030!A48),"45")</f>
        <v>45</v>
      </c>
      <c r="W52" s="6" t="str">
        <f ca="1">HYPERLINK("#"&amp;CELL("direccion",Tabla_471041!A48),"45")</f>
        <v>45</v>
      </c>
      <c r="X52" s="6" t="str">
        <f ca="1">HYPERLINK("#"&amp;CELL("direccion",Tabla_471031!A48),"45")</f>
        <v>45</v>
      </c>
      <c r="Y52" s="6" t="str">
        <f ca="1">HYPERLINK("#"&amp;CELL("direccion",Tabla_471032!A48),"45")</f>
        <v>45</v>
      </c>
      <c r="Z52" s="6" t="str">
        <f ca="1">HYPERLINK("#"&amp;CELL("direccion",Tabla_471059!A48),"45")</f>
        <v>45</v>
      </c>
      <c r="AA52" s="6" t="str">
        <f ca="1">HYPERLINK("#"&amp;CELL("direccion",Tabla_471071!A48),"45")</f>
        <v>45</v>
      </c>
      <c r="AB52" s="6" t="str">
        <f ca="1">HYPERLINK("#"&amp;CELL("direccion",Tabla_471062!A48),"45")</f>
        <v>45</v>
      </c>
      <c r="AC52" s="6" t="str">
        <f ca="1">HYPERLINK("#"&amp;CELL("direccion",Tabla_471074!A48),"45")</f>
        <v>45</v>
      </c>
      <c r="AD52" t="s">
        <v>213</v>
      </c>
      <c r="AE52" s="3">
        <v>45657</v>
      </c>
    </row>
    <row r="53" spans="1:31" x14ac:dyDescent="0.25">
      <c r="A53">
        <v>2024</v>
      </c>
      <c r="B53" s="3">
        <v>45566</v>
      </c>
      <c r="C53" s="3">
        <v>45657</v>
      </c>
      <c r="D53" t="s">
        <v>84</v>
      </c>
      <c r="E53">
        <v>25</v>
      </c>
      <c r="F53" t="s">
        <v>233</v>
      </c>
      <c r="G53" t="s">
        <v>274</v>
      </c>
      <c r="H53" t="s">
        <v>225</v>
      </c>
      <c r="I53" t="s">
        <v>431</v>
      </c>
      <c r="J53" t="s">
        <v>432</v>
      </c>
      <c r="K53" t="s">
        <v>433</v>
      </c>
      <c r="L53" t="s">
        <v>91</v>
      </c>
      <c r="M53">
        <v>24672</v>
      </c>
      <c r="N53" t="s">
        <v>212</v>
      </c>
      <c r="O53">
        <v>20384.75</v>
      </c>
      <c r="P53" t="s">
        <v>212</v>
      </c>
      <c r="Q53" s="6" t="str">
        <f ca="1">HYPERLINK("#"&amp;CELL("direccion",Tabla_471065!A49),"46")</f>
        <v>46</v>
      </c>
      <c r="R53" s="6" t="str">
        <f ca="1">HYPERLINK("#"&amp;CELL("direccion",Tabla_471039!A49),"46")</f>
        <v>46</v>
      </c>
      <c r="S53" s="6" t="str">
        <f ca="1">HYPERLINK("#"&amp;CELL("direccion",Tabla_471067!A49),"46")</f>
        <v>46</v>
      </c>
      <c r="T53" s="6" t="str">
        <f ca="1">HYPERLINK("#"&amp;CELL("direccion",Tabla_471023!A49),"46")</f>
        <v>46</v>
      </c>
      <c r="U53" s="6" t="str">
        <f ca="1">HYPERLINK("#"&amp;CELL("direccion",Tabla_471047!A49),"46")</f>
        <v>46</v>
      </c>
      <c r="V53" s="6" t="str">
        <f ca="1">HYPERLINK("#"&amp;CELL("direccion",Tabla_471030!A49),"46")</f>
        <v>46</v>
      </c>
      <c r="W53" s="6" t="str">
        <f ca="1">HYPERLINK("#"&amp;CELL("direccion",Tabla_471041!A49),"46")</f>
        <v>46</v>
      </c>
      <c r="X53" s="6" t="str">
        <f ca="1">HYPERLINK("#"&amp;CELL("direccion",Tabla_471031!A49),"46")</f>
        <v>46</v>
      </c>
      <c r="Y53" s="6" t="str">
        <f ca="1">HYPERLINK("#"&amp;CELL("direccion",Tabla_471032!A49),"46")</f>
        <v>46</v>
      </c>
      <c r="Z53" s="6" t="str">
        <f ca="1">HYPERLINK("#"&amp;CELL("direccion",Tabla_471059!A49),"46")</f>
        <v>46</v>
      </c>
      <c r="AA53" s="6" t="str">
        <f ca="1">HYPERLINK("#"&amp;CELL("direccion",Tabla_471071!A49),"46")</f>
        <v>46</v>
      </c>
      <c r="AB53" s="6" t="str">
        <f ca="1">HYPERLINK("#"&amp;CELL("direccion",Tabla_471062!A49),"46")</f>
        <v>46</v>
      </c>
      <c r="AC53" s="6" t="str">
        <f ca="1">HYPERLINK("#"&amp;CELL("direccion",Tabla_471074!A49),"46")</f>
        <v>46</v>
      </c>
      <c r="AD53" t="s">
        <v>213</v>
      </c>
      <c r="AE53" s="3">
        <v>45657</v>
      </c>
    </row>
    <row r="54" spans="1:31" x14ac:dyDescent="0.25">
      <c r="A54">
        <v>2024</v>
      </c>
      <c r="B54" s="3">
        <v>45566</v>
      </c>
      <c r="C54" s="3">
        <v>45657</v>
      </c>
      <c r="D54" t="s">
        <v>84</v>
      </c>
      <c r="E54">
        <v>1022</v>
      </c>
      <c r="F54" t="s">
        <v>275</v>
      </c>
      <c r="G54" t="s">
        <v>275</v>
      </c>
      <c r="H54" t="s">
        <v>225</v>
      </c>
      <c r="I54" t="s">
        <v>434</v>
      </c>
      <c r="J54" t="s">
        <v>332</v>
      </c>
      <c r="K54" t="s">
        <v>435</v>
      </c>
      <c r="L54" t="s">
        <v>92</v>
      </c>
      <c r="M54">
        <v>11155</v>
      </c>
      <c r="N54" t="s">
        <v>212</v>
      </c>
      <c r="O54">
        <v>9896.880000000001</v>
      </c>
      <c r="P54" t="s">
        <v>212</v>
      </c>
      <c r="Q54" s="6" t="str">
        <f ca="1">HYPERLINK("#"&amp;CELL("direccion",Tabla_471065!A50),"47")</f>
        <v>47</v>
      </c>
      <c r="R54" s="6" t="str">
        <f ca="1">HYPERLINK("#"&amp;CELL("direccion",Tabla_471039!A50),"47")</f>
        <v>47</v>
      </c>
      <c r="S54" s="6" t="str">
        <f ca="1">HYPERLINK("#"&amp;CELL("direccion",Tabla_471067!A50),"47")</f>
        <v>47</v>
      </c>
      <c r="T54" s="6" t="str">
        <f ca="1">HYPERLINK("#"&amp;CELL("direccion",Tabla_471023!A50),"47")</f>
        <v>47</v>
      </c>
      <c r="U54" s="6" t="str">
        <f ca="1">HYPERLINK("#"&amp;CELL("direccion",Tabla_471047!A50),"47")</f>
        <v>47</v>
      </c>
      <c r="V54" s="6" t="str">
        <f ca="1">HYPERLINK("#"&amp;CELL("direccion",Tabla_471030!A50),"47")</f>
        <v>47</v>
      </c>
      <c r="W54" s="6" t="str">
        <f ca="1">HYPERLINK("#"&amp;CELL("direccion",Tabla_471041!A50),"47")</f>
        <v>47</v>
      </c>
      <c r="X54" s="6" t="str">
        <f ca="1">HYPERLINK("#"&amp;CELL("direccion",Tabla_471031!A50),"47")</f>
        <v>47</v>
      </c>
      <c r="Y54" s="6" t="str">
        <f ca="1">HYPERLINK("#"&amp;CELL("direccion",Tabla_471032!A50),"47")</f>
        <v>47</v>
      </c>
      <c r="Z54" s="6" t="str">
        <f ca="1">HYPERLINK("#"&amp;CELL("direccion",Tabla_471059!A50),"47")</f>
        <v>47</v>
      </c>
      <c r="AA54" s="6" t="str">
        <f ca="1">HYPERLINK("#"&amp;CELL("direccion",Tabla_471071!A50),"47")</f>
        <v>47</v>
      </c>
      <c r="AB54" s="6" t="str">
        <f ca="1">HYPERLINK("#"&amp;CELL("direccion",Tabla_471062!A50),"47")</f>
        <v>47</v>
      </c>
      <c r="AC54" s="6" t="str">
        <f ca="1">HYPERLINK("#"&amp;CELL("direccion",Tabla_471074!A50),"47")</f>
        <v>47</v>
      </c>
      <c r="AD54" t="s">
        <v>213</v>
      </c>
      <c r="AE54" s="3">
        <v>45657</v>
      </c>
    </row>
    <row r="55" spans="1:31" x14ac:dyDescent="0.25">
      <c r="A55">
        <v>2024</v>
      </c>
      <c r="B55" s="3">
        <v>45566</v>
      </c>
      <c r="C55" s="3">
        <v>45657</v>
      </c>
      <c r="D55" t="s">
        <v>84</v>
      </c>
      <c r="E55">
        <v>199</v>
      </c>
      <c r="F55" t="s">
        <v>276</v>
      </c>
      <c r="G55" t="s">
        <v>276</v>
      </c>
      <c r="H55" t="s">
        <v>225</v>
      </c>
      <c r="I55" t="s">
        <v>436</v>
      </c>
      <c r="J55" t="s">
        <v>437</v>
      </c>
      <c r="K55" t="s">
        <v>438</v>
      </c>
      <c r="L55" t="s">
        <v>92</v>
      </c>
      <c r="M55">
        <v>15437</v>
      </c>
      <c r="N55" t="s">
        <v>212</v>
      </c>
      <c r="O55">
        <v>12646.09</v>
      </c>
      <c r="P55" t="s">
        <v>212</v>
      </c>
      <c r="Q55" s="6" t="str">
        <f ca="1">HYPERLINK("#"&amp;CELL("direccion",Tabla_471065!A51),"48")</f>
        <v>48</v>
      </c>
      <c r="R55" s="6" t="str">
        <f ca="1">HYPERLINK("#"&amp;CELL("direccion",Tabla_471039!A51),"48")</f>
        <v>48</v>
      </c>
      <c r="S55" s="6" t="str">
        <f ca="1">HYPERLINK("#"&amp;CELL("direccion",Tabla_471067!A51),"48")</f>
        <v>48</v>
      </c>
      <c r="T55" s="6" t="str">
        <f ca="1">HYPERLINK("#"&amp;CELL("direccion",Tabla_471023!A51),"48")</f>
        <v>48</v>
      </c>
      <c r="U55" s="6" t="str">
        <f ca="1">HYPERLINK("#"&amp;CELL("direccion",Tabla_471047!A51),"48")</f>
        <v>48</v>
      </c>
      <c r="V55" s="6" t="str">
        <f ca="1">HYPERLINK("#"&amp;CELL("direccion",Tabla_471030!A51),"48")</f>
        <v>48</v>
      </c>
      <c r="W55" s="6" t="str">
        <f ca="1">HYPERLINK("#"&amp;CELL("direccion",Tabla_471041!A51),"48")</f>
        <v>48</v>
      </c>
      <c r="X55" s="6" t="str">
        <f ca="1">HYPERLINK("#"&amp;CELL("direccion",Tabla_471031!A51),"48")</f>
        <v>48</v>
      </c>
      <c r="Y55" s="6" t="str">
        <f ca="1">HYPERLINK("#"&amp;CELL("direccion",Tabla_471032!A51),"48")</f>
        <v>48</v>
      </c>
      <c r="Z55" s="6" t="str">
        <f ca="1">HYPERLINK("#"&amp;CELL("direccion",Tabla_471059!A51),"48")</f>
        <v>48</v>
      </c>
      <c r="AA55" s="6" t="str">
        <f ca="1">HYPERLINK("#"&amp;CELL("direccion",Tabla_471071!A51),"48")</f>
        <v>48</v>
      </c>
      <c r="AB55" s="6" t="str">
        <f ca="1">HYPERLINK("#"&amp;CELL("direccion",Tabla_471062!A51),"48")</f>
        <v>48</v>
      </c>
      <c r="AC55" s="6" t="str">
        <f ca="1">HYPERLINK("#"&amp;CELL("direccion",Tabla_471074!A51),"48")</f>
        <v>48</v>
      </c>
      <c r="AD55" t="s">
        <v>213</v>
      </c>
      <c r="AE55" s="3">
        <v>45657</v>
      </c>
    </row>
    <row r="56" spans="1:31" x14ac:dyDescent="0.25">
      <c r="A56">
        <v>2024</v>
      </c>
      <c r="B56" s="3">
        <v>45566</v>
      </c>
      <c r="C56" s="3">
        <v>45657</v>
      </c>
      <c r="D56" t="s">
        <v>84</v>
      </c>
      <c r="E56">
        <v>199</v>
      </c>
      <c r="F56" t="s">
        <v>276</v>
      </c>
      <c r="G56" t="s">
        <v>276</v>
      </c>
      <c r="H56" t="s">
        <v>225</v>
      </c>
      <c r="I56" t="s">
        <v>439</v>
      </c>
      <c r="J56" t="s">
        <v>440</v>
      </c>
      <c r="K56" t="s">
        <v>320</v>
      </c>
      <c r="L56" t="s">
        <v>91</v>
      </c>
      <c r="M56">
        <v>15437</v>
      </c>
      <c r="N56" t="s">
        <v>212</v>
      </c>
      <c r="O56">
        <v>12646.09</v>
      </c>
      <c r="P56" t="s">
        <v>212</v>
      </c>
      <c r="Q56" s="6" t="str">
        <f ca="1">HYPERLINK("#"&amp;CELL("direccion",Tabla_471065!A52),"49")</f>
        <v>49</v>
      </c>
      <c r="R56" s="6" t="str">
        <f ca="1">HYPERLINK("#"&amp;CELL("direccion",Tabla_471039!A52),"49")</f>
        <v>49</v>
      </c>
      <c r="S56" s="6" t="str">
        <f ca="1">HYPERLINK("#"&amp;CELL("direccion",Tabla_471067!A52),"49")</f>
        <v>49</v>
      </c>
      <c r="T56" s="6" t="str">
        <f ca="1">HYPERLINK("#"&amp;CELL("direccion",Tabla_471023!A52),"49")</f>
        <v>49</v>
      </c>
      <c r="U56" s="6" t="str">
        <f ca="1">HYPERLINK("#"&amp;CELL("direccion",Tabla_471047!A52),"49")</f>
        <v>49</v>
      </c>
      <c r="V56" s="6" t="str">
        <f ca="1">HYPERLINK("#"&amp;CELL("direccion",Tabla_471030!A52),"49")</f>
        <v>49</v>
      </c>
      <c r="W56" s="6" t="str">
        <f ca="1">HYPERLINK("#"&amp;CELL("direccion",Tabla_471041!A52),"49")</f>
        <v>49</v>
      </c>
      <c r="X56" s="6" t="str">
        <f ca="1">HYPERLINK("#"&amp;CELL("direccion",Tabla_471031!A52),"49")</f>
        <v>49</v>
      </c>
      <c r="Y56" s="6" t="str">
        <f ca="1">HYPERLINK("#"&amp;CELL("direccion",Tabla_471032!A52),"49")</f>
        <v>49</v>
      </c>
      <c r="Z56" s="6" t="str">
        <f ca="1">HYPERLINK("#"&amp;CELL("direccion",Tabla_471059!A52),"49")</f>
        <v>49</v>
      </c>
      <c r="AA56" s="6" t="str">
        <f ca="1">HYPERLINK("#"&amp;CELL("direccion",Tabla_471071!A52),"49")</f>
        <v>49</v>
      </c>
      <c r="AB56" s="6" t="str">
        <f ca="1">HYPERLINK("#"&amp;CELL("direccion",Tabla_471062!A52),"49")</f>
        <v>49</v>
      </c>
      <c r="AC56" s="6" t="str">
        <f ca="1">HYPERLINK("#"&amp;CELL("direccion",Tabla_471074!A52),"49")</f>
        <v>49</v>
      </c>
      <c r="AD56" t="s">
        <v>213</v>
      </c>
      <c r="AE56" s="3">
        <v>45657</v>
      </c>
    </row>
    <row r="57" spans="1:31" x14ac:dyDescent="0.25">
      <c r="A57">
        <v>2024</v>
      </c>
      <c r="B57" s="3">
        <v>45566</v>
      </c>
      <c r="C57" s="3">
        <v>45657</v>
      </c>
      <c r="D57" t="s">
        <v>84</v>
      </c>
      <c r="E57">
        <v>199</v>
      </c>
      <c r="F57" t="s">
        <v>276</v>
      </c>
      <c r="G57" t="s">
        <v>276</v>
      </c>
      <c r="H57" t="s">
        <v>225</v>
      </c>
      <c r="I57" t="s">
        <v>381</v>
      </c>
      <c r="J57" t="s">
        <v>441</v>
      </c>
      <c r="K57" t="s">
        <v>442</v>
      </c>
      <c r="L57" t="s">
        <v>91</v>
      </c>
      <c r="M57">
        <v>16470</v>
      </c>
      <c r="N57" t="s">
        <v>212</v>
      </c>
      <c r="O57">
        <v>13350.43</v>
      </c>
      <c r="P57" t="s">
        <v>212</v>
      </c>
      <c r="Q57" s="6" t="str">
        <f ca="1">HYPERLINK("#"&amp;CELL("direccion",Tabla_471065!A53),"50")</f>
        <v>50</v>
      </c>
      <c r="R57" s="6" t="str">
        <f ca="1">HYPERLINK("#"&amp;CELL("direccion",Tabla_471039!A53),"50")</f>
        <v>50</v>
      </c>
      <c r="S57" s="6" t="str">
        <f ca="1">HYPERLINK("#"&amp;CELL("direccion",Tabla_471067!A53),"50")</f>
        <v>50</v>
      </c>
      <c r="T57" s="6" t="str">
        <f ca="1">HYPERLINK("#"&amp;CELL("direccion",Tabla_471023!A53),"50")</f>
        <v>50</v>
      </c>
      <c r="U57" s="6" t="str">
        <f ca="1">HYPERLINK("#"&amp;CELL("direccion",Tabla_471047!A53),"50")</f>
        <v>50</v>
      </c>
      <c r="V57" s="6" t="str">
        <f ca="1">HYPERLINK("#"&amp;CELL("direccion",Tabla_471030!A53),"50")</f>
        <v>50</v>
      </c>
      <c r="W57" s="6" t="str">
        <f ca="1">HYPERLINK("#"&amp;CELL("direccion",Tabla_471041!A53),"50")</f>
        <v>50</v>
      </c>
      <c r="X57" s="6" t="str">
        <f ca="1">HYPERLINK("#"&amp;CELL("direccion",Tabla_471031!A53),"50")</f>
        <v>50</v>
      </c>
      <c r="Y57" s="6" t="str">
        <f ca="1">HYPERLINK("#"&amp;CELL("direccion",Tabla_471032!A53),"50")</f>
        <v>50</v>
      </c>
      <c r="Z57" s="6" t="str">
        <f ca="1">HYPERLINK("#"&amp;CELL("direccion",Tabla_471059!A53),"50")</f>
        <v>50</v>
      </c>
      <c r="AA57" s="6" t="str">
        <f ca="1">HYPERLINK("#"&amp;CELL("direccion",Tabla_471071!A53),"50")</f>
        <v>50</v>
      </c>
      <c r="AB57" s="6" t="str">
        <f ca="1">HYPERLINK("#"&amp;CELL("direccion",Tabla_471062!A53),"50")</f>
        <v>50</v>
      </c>
      <c r="AC57" s="6" t="str">
        <f ca="1">HYPERLINK("#"&amp;CELL("direccion",Tabla_471074!A53),"50")</f>
        <v>50</v>
      </c>
      <c r="AD57" t="s">
        <v>213</v>
      </c>
      <c r="AE57" s="3">
        <v>45657</v>
      </c>
    </row>
    <row r="58" spans="1:31" x14ac:dyDescent="0.25">
      <c r="A58">
        <v>2024</v>
      </c>
      <c r="B58" s="3">
        <v>45566</v>
      </c>
      <c r="C58" s="3">
        <v>45657</v>
      </c>
      <c r="D58" t="s">
        <v>84</v>
      </c>
      <c r="E58">
        <v>199</v>
      </c>
      <c r="F58" t="s">
        <v>276</v>
      </c>
      <c r="G58" t="s">
        <v>276</v>
      </c>
      <c r="H58" t="s">
        <v>225</v>
      </c>
      <c r="I58" t="s">
        <v>443</v>
      </c>
      <c r="J58" t="s">
        <v>444</v>
      </c>
      <c r="K58" t="s">
        <v>445</v>
      </c>
      <c r="L58" t="s">
        <v>91</v>
      </c>
      <c r="M58">
        <v>16470</v>
      </c>
      <c r="N58" t="s">
        <v>212</v>
      </c>
      <c r="O58">
        <v>13350.43</v>
      </c>
      <c r="P58" t="s">
        <v>212</v>
      </c>
      <c r="Q58" s="6" t="str">
        <f ca="1">HYPERLINK("#"&amp;CELL("direccion",Tabla_471065!A54),"51")</f>
        <v>51</v>
      </c>
      <c r="R58" s="6" t="str">
        <f ca="1">HYPERLINK("#"&amp;CELL("direccion",Tabla_471039!A54),"51")</f>
        <v>51</v>
      </c>
      <c r="S58" s="6" t="str">
        <f ca="1">HYPERLINK("#"&amp;CELL("direccion",Tabla_471067!A54),"51")</f>
        <v>51</v>
      </c>
      <c r="T58" s="6" t="str">
        <f ca="1">HYPERLINK("#"&amp;CELL("direccion",Tabla_471023!A54),"51")</f>
        <v>51</v>
      </c>
      <c r="U58" s="6" t="str">
        <f ca="1">HYPERLINK("#"&amp;CELL("direccion",Tabla_471047!A54),"51")</f>
        <v>51</v>
      </c>
      <c r="V58" s="6" t="str">
        <f ca="1">HYPERLINK("#"&amp;CELL("direccion",Tabla_471030!A54),"51")</f>
        <v>51</v>
      </c>
      <c r="W58" s="6" t="str">
        <f ca="1">HYPERLINK("#"&amp;CELL("direccion",Tabla_471041!A54),"51")</f>
        <v>51</v>
      </c>
      <c r="X58" s="6" t="str">
        <f ca="1">HYPERLINK("#"&amp;CELL("direccion",Tabla_471031!A54),"51")</f>
        <v>51</v>
      </c>
      <c r="Y58" s="6" t="str">
        <f ca="1">HYPERLINK("#"&amp;CELL("direccion",Tabla_471032!A54),"51")</f>
        <v>51</v>
      </c>
      <c r="Z58" s="6" t="str">
        <f ca="1">HYPERLINK("#"&amp;CELL("direccion",Tabla_471059!A54),"51")</f>
        <v>51</v>
      </c>
      <c r="AA58" s="6" t="str">
        <f ca="1">HYPERLINK("#"&amp;CELL("direccion",Tabla_471071!A54),"51")</f>
        <v>51</v>
      </c>
      <c r="AB58" s="6" t="str">
        <f ca="1">HYPERLINK("#"&amp;CELL("direccion",Tabla_471062!A54),"51")</f>
        <v>51</v>
      </c>
      <c r="AC58" s="6" t="str">
        <f ca="1">HYPERLINK("#"&amp;CELL("direccion",Tabla_471074!A54),"51")</f>
        <v>51</v>
      </c>
      <c r="AD58" t="s">
        <v>213</v>
      </c>
      <c r="AE58" s="3">
        <v>45657</v>
      </c>
    </row>
    <row r="59" spans="1:31" x14ac:dyDescent="0.25">
      <c r="A59">
        <v>2024</v>
      </c>
      <c r="B59" s="3">
        <v>45566</v>
      </c>
      <c r="C59" s="3">
        <v>45657</v>
      </c>
      <c r="D59" t="s">
        <v>84</v>
      </c>
      <c r="E59">
        <v>199</v>
      </c>
      <c r="F59" t="s">
        <v>276</v>
      </c>
      <c r="G59" t="s">
        <v>276</v>
      </c>
      <c r="H59" t="s">
        <v>225</v>
      </c>
      <c r="I59" t="s">
        <v>446</v>
      </c>
      <c r="J59" t="s">
        <v>447</v>
      </c>
      <c r="K59" t="s">
        <v>334</v>
      </c>
      <c r="L59" t="s">
        <v>92</v>
      </c>
      <c r="M59">
        <v>15437</v>
      </c>
      <c r="N59" t="s">
        <v>212</v>
      </c>
      <c r="O59">
        <v>12646.09</v>
      </c>
      <c r="P59" t="s">
        <v>212</v>
      </c>
      <c r="Q59" s="6" t="str">
        <f ca="1">HYPERLINK("#"&amp;CELL("direccion",Tabla_471065!A55),"52")</f>
        <v>52</v>
      </c>
      <c r="R59" s="6" t="str">
        <f ca="1">HYPERLINK("#"&amp;CELL("direccion",Tabla_471039!A55),"52")</f>
        <v>52</v>
      </c>
      <c r="S59" s="6" t="str">
        <f ca="1">HYPERLINK("#"&amp;CELL("direccion",Tabla_471067!A55),"52")</f>
        <v>52</v>
      </c>
      <c r="T59" s="6" t="str">
        <f ca="1">HYPERLINK("#"&amp;CELL("direccion",Tabla_471023!A55),"52")</f>
        <v>52</v>
      </c>
      <c r="U59" s="6" t="str">
        <f ca="1">HYPERLINK("#"&amp;CELL("direccion",Tabla_471047!A55),"52")</f>
        <v>52</v>
      </c>
      <c r="V59" s="6" t="str">
        <f ca="1">HYPERLINK("#"&amp;CELL("direccion",Tabla_471030!A55),"52")</f>
        <v>52</v>
      </c>
      <c r="W59" s="6" t="str">
        <f ca="1">HYPERLINK("#"&amp;CELL("direccion",Tabla_471041!A55),"52")</f>
        <v>52</v>
      </c>
      <c r="X59" s="6" t="str">
        <f ca="1">HYPERLINK("#"&amp;CELL("direccion",Tabla_471031!A55),"52")</f>
        <v>52</v>
      </c>
      <c r="Y59" s="6" t="str">
        <f ca="1">HYPERLINK("#"&amp;CELL("direccion",Tabla_471032!A55),"52")</f>
        <v>52</v>
      </c>
      <c r="Z59" s="6" t="str">
        <f ca="1">HYPERLINK("#"&amp;CELL("direccion",Tabla_471059!A55),"52")</f>
        <v>52</v>
      </c>
      <c r="AA59" s="6" t="str">
        <f ca="1">HYPERLINK("#"&amp;CELL("direccion",Tabla_471071!A55),"52")</f>
        <v>52</v>
      </c>
      <c r="AB59" s="6" t="str">
        <f ca="1">HYPERLINK("#"&amp;CELL("direccion",Tabla_471062!A55),"52")</f>
        <v>52</v>
      </c>
      <c r="AC59" s="6" t="str">
        <f ca="1">HYPERLINK("#"&amp;CELL("direccion",Tabla_471074!A55),"52")</f>
        <v>52</v>
      </c>
      <c r="AD59" t="s">
        <v>213</v>
      </c>
      <c r="AE59" s="3">
        <v>45657</v>
      </c>
    </row>
    <row r="60" spans="1:31" x14ac:dyDescent="0.25">
      <c r="A60">
        <v>2024</v>
      </c>
      <c r="B60" s="3">
        <v>45566</v>
      </c>
      <c r="C60" s="3">
        <v>45657</v>
      </c>
      <c r="D60" t="s">
        <v>84</v>
      </c>
      <c r="E60">
        <v>199</v>
      </c>
      <c r="F60" t="s">
        <v>276</v>
      </c>
      <c r="G60" t="s">
        <v>276</v>
      </c>
      <c r="H60" t="s">
        <v>225</v>
      </c>
      <c r="I60" t="s">
        <v>448</v>
      </c>
      <c r="J60" t="s">
        <v>449</v>
      </c>
      <c r="K60" t="s">
        <v>450</v>
      </c>
      <c r="L60" t="s">
        <v>92</v>
      </c>
      <c r="M60">
        <v>16470</v>
      </c>
      <c r="N60" t="s">
        <v>212</v>
      </c>
      <c r="O60">
        <v>13350.43</v>
      </c>
      <c r="P60" t="s">
        <v>212</v>
      </c>
      <c r="Q60" s="6" t="str">
        <f ca="1">HYPERLINK("#"&amp;CELL("direccion",Tabla_471065!A56),"53")</f>
        <v>53</v>
      </c>
      <c r="R60" s="6" t="str">
        <f ca="1">HYPERLINK("#"&amp;CELL("direccion",Tabla_471039!A56),"53")</f>
        <v>53</v>
      </c>
      <c r="S60" s="6" t="str">
        <f ca="1">HYPERLINK("#"&amp;CELL("direccion",Tabla_471067!A56),"53")</f>
        <v>53</v>
      </c>
      <c r="T60" s="6" t="str">
        <f ca="1">HYPERLINK("#"&amp;CELL("direccion",Tabla_471023!A56),"53")</f>
        <v>53</v>
      </c>
      <c r="U60" s="6" t="str">
        <f ca="1">HYPERLINK("#"&amp;CELL("direccion",Tabla_471047!A56),"53")</f>
        <v>53</v>
      </c>
      <c r="V60" s="6" t="str">
        <f ca="1">HYPERLINK("#"&amp;CELL("direccion",Tabla_471030!A56),"53")</f>
        <v>53</v>
      </c>
      <c r="W60" s="6" t="str">
        <f ca="1">HYPERLINK("#"&amp;CELL("direccion",Tabla_471041!A56),"53")</f>
        <v>53</v>
      </c>
      <c r="X60" s="6" t="str">
        <f ca="1">HYPERLINK("#"&amp;CELL("direccion",Tabla_471031!A56),"53")</f>
        <v>53</v>
      </c>
      <c r="Y60" s="6" t="str">
        <f ca="1">HYPERLINK("#"&amp;CELL("direccion",Tabla_471032!A56),"53")</f>
        <v>53</v>
      </c>
      <c r="Z60" s="6" t="str">
        <f ca="1">HYPERLINK("#"&amp;CELL("direccion",Tabla_471059!A56),"53")</f>
        <v>53</v>
      </c>
      <c r="AA60" s="6" t="str">
        <f ca="1">HYPERLINK("#"&amp;CELL("direccion",Tabla_471071!A56),"53")</f>
        <v>53</v>
      </c>
      <c r="AB60" s="6" t="str">
        <f ca="1">HYPERLINK("#"&amp;CELL("direccion",Tabla_471062!A56),"53")</f>
        <v>53</v>
      </c>
      <c r="AC60" s="6" t="str">
        <f ca="1">HYPERLINK("#"&amp;CELL("direccion",Tabla_471074!A56),"53")</f>
        <v>53</v>
      </c>
      <c r="AD60" t="s">
        <v>213</v>
      </c>
      <c r="AE60" s="3">
        <v>45657</v>
      </c>
    </row>
    <row r="61" spans="1:31" x14ac:dyDescent="0.25">
      <c r="A61">
        <v>2024</v>
      </c>
      <c r="B61" s="3">
        <v>45566</v>
      </c>
      <c r="C61" s="3">
        <v>45657</v>
      </c>
      <c r="D61" t="s">
        <v>84</v>
      </c>
      <c r="E61">
        <v>199</v>
      </c>
      <c r="F61" t="s">
        <v>276</v>
      </c>
      <c r="G61" t="s">
        <v>276</v>
      </c>
      <c r="H61" t="s">
        <v>225</v>
      </c>
      <c r="I61" t="s">
        <v>451</v>
      </c>
      <c r="J61" t="s">
        <v>377</v>
      </c>
      <c r="K61" t="s">
        <v>452</v>
      </c>
      <c r="L61" t="s">
        <v>92</v>
      </c>
      <c r="M61">
        <v>15437</v>
      </c>
      <c r="N61" t="s">
        <v>212</v>
      </c>
      <c r="O61">
        <v>12646.09</v>
      </c>
      <c r="P61" t="s">
        <v>212</v>
      </c>
      <c r="Q61" s="6" t="str">
        <f ca="1">HYPERLINK("#"&amp;CELL("direccion",Tabla_471065!A57),"54")</f>
        <v>54</v>
      </c>
      <c r="R61" s="6" t="str">
        <f ca="1">HYPERLINK("#"&amp;CELL("direccion",Tabla_471039!A57),"54")</f>
        <v>54</v>
      </c>
      <c r="S61" s="6" t="str">
        <f ca="1">HYPERLINK("#"&amp;CELL("direccion",Tabla_471067!A57),"54")</f>
        <v>54</v>
      </c>
      <c r="T61" s="6" t="str">
        <f ca="1">HYPERLINK("#"&amp;CELL("direccion",Tabla_471023!A57),"54")</f>
        <v>54</v>
      </c>
      <c r="U61" s="6" t="str">
        <f ca="1">HYPERLINK("#"&amp;CELL("direccion",Tabla_471047!A57),"54")</f>
        <v>54</v>
      </c>
      <c r="V61" s="6" t="str">
        <f ca="1">HYPERLINK("#"&amp;CELL("direccion",Tabla_471030!A57),"54")</f>
        <v>54</v>
      </c>
      <c r="W61" s="6" t="str">
        <f ca="1">HYPERLINK("#"&amp;CELL("direccion",Tabla_471041!A57),"54")</f>
        <v>54</v>
      </c>
      <c r="X61" s="6" t="str">
        <f ca="1">HYPERLINK("#"&amp;CELL("direccion",Tabla_471031!A57),"54")</f>
        <v>54</v>
      </c>
      <c r="Y61" s="6" t="str">
        <f ca="1">HYPERLINK("#"&amp;CELL("direccion",Tabla_471032!A57),"54")</f>
        <v>54</v>
      </c>
      <c r="Z61" s="6" t="str">
        <f ca="1">HYPERLINK("#"&amp;CELL("direccion",Tabla_471059!A57),"54")</f>
        <v>54</v>
      </c>
      <c r="AA61" s="6" t="str">
        <f ca="1">HYPERLINK("#"&amp;CELL("direccion",Tabla_471071!A57),"54")</f>
        <v>54</v>
      </c>
      <c r="AB61" s="6" t="str">
        <f ca="1">HYPERLINK("#"&amp;CELL("direccion",Tabla_471062!A57),"54")</f>
        <v>54</v>
      </c>
      <c r="AC61" s="6" t="str">
        <f ca="1">HYPERLINK("#"&amp;CELL("direccion",Tabla_471074!A57),"54")</f>
        <v>54</v>
      </c>
      <c r="AD61" t="s">
        <v>213</v>
      </c>
      <c r="AE61" s="3">
        <v>45657</v>
      </c>
    </row>
    <row r="62" spans="1:31" x14ac:dyDescent="0.25">
      <c r="A62">
        <v>2024</v>
      </c>
      <c r="B62" s="3">
        <v>45566</v>
      </c>
      <c r="C62" s="3">
        <v>45657</v>
      </c>
      <c r="D62" t="s">
        <v>84</v>
      </c>
      <c r="E62">
        <v>199</v>
      </c>
      <c r="F62" t="s">
        <v>276</v>
      </c>
      <c r="G62" t="s">
        <v>276</v>
      </c>
      <c r="H62" t="s">
        <v>225</v>
      </c>
      <c r="I62" t="s">
        <v>453</v>
      </c>
      <c r="J62" t="s">
        <v>343</v>
      </c>
      <c r="K62" t="s">
        <v>454</v>
      </c>
      <c r="L62" t="s">
        <v>92</v>
      </c>
      <c r="M62">
        <v>16470</v>
      </c>
      <c r="N62" t="s">
        <v>212</v>
      </c>
      <c r="O62">
        <v>13350.43</v>
      </c>
      <c r="P62" t="s">
        <v>212</v>
      </c>
      <c r="Q62" s="6" t="str">
        <f ca="1">HYPERLINK("#"&amp;CELL("direccion",Tabla_471065!A58),"55")</f>
        <v>55</v>
      </c>
      <c r="R62" s="6" t="str">
        <f ca="1">HYPERLINK("#"&amp;CELL("direccion",Tabla_471039!A58),"55")</f>
        <v>55</v>
      </c>
      <c r="S62" s="6" t="str">
        <f ca="1">HYPERLINK("#"&amp;CELL("direccion",Tabla_471067!A58),"55")</f>
        <v>55</v>
      </c>
      <c r="T62" s="6" t="str">
        <f ca="1">HYPERLINK("#"&amp;CELL("direccion",Tabla_471023!A58),"55")</f>
        <v>55</v>
      </c>
      <c r="U62" s="6" t="str">
        <f ca="1">HYPERLINK("#"&amp;CELL("direccion",Tabla_471047!A58),"55")</f>
        <v>55</v>
      </c>
      <c r="V62" s="6" t="str">
        <f ca="1">HYPERLINK("#"&amp;CELL("direccion",Tabla_471030!A58),"55")</f>
        <v>55</v>
      </c>
      <c r="W62" s="6" t="str">
        <f ca="1">HYPERLINK("#"&amp;CELL("direccion",Tabla_471041!A58),"55")</f>
        <v>55</v>
      </c>
      <c r="X62" s="6" t="str">
        <f ca="1">HYPERLINK("#"&amp;CELL("direccion",Tabla_471031!A58),"55")</f>
        <v>55</v>
      </c>
      <c r="Y62" s="6" t="str">
        <f ca="1">HYPERLINK("#"&amp;CELL("direccion",Tabla_471032!A58),"55")</f>
        <v>55</v>
      </c>
      <c r="Z62" s="6" t="str">
        <f ca="1">HYPERLINK("#"&amp;CELL("direccion",Tabla_471059!A58),"55")</f>
        <v>55</v>
      </c>
      <c r="AA62" s="6" t="str">
        <f ca="1">HYPERLINK("#"&amp;CELL("direccion",Tabla_471071!A58),"55")</f>
        <v>55</v>
      </c>
      <c r="AB62" s="6" t="str">
        <f ca="1">HYPERLINK("#"&amp;CELL("direccion",Tabla_471062!A58),"55")</f>
        <v>55</v>
      </c>
      <c r="AC62" s="6" t="str">
        <f ca="1">HYPERLINK("#"&amp;CELL("direccion",Tabla_471074!A58),"55")</f>
        <v>55</v>
      </c>
      <c r="AD62" t="s">
        <v>213</v>
      </c>
      <c r="AE62" s="3">
        <v>45657</v>
      </c>
    </row>
    <row r="63" spans="1:31" x14ac:dyDescent="0.25">
      <c r="A63">
        <v>2024</v>
      </c>
      <c r="B63" s="3">
        <v>45566</v>
      </c>
      <c r="C63" s="3">
        <v>45657</v>
      </c>
      <c r="D63" t="s">
        <v>84</v>
      </c>
      <c r="E63">
        <v>199</v>
      </c>
      <c r="F63" t="s">
        <v>276</v>
      </c>
      <c r="G63" t="s">
        <v>276</v>
      </c>
      <c r="H63" t="s">
        <v>225</v>
      </c>
      <c r="I63" t="s">
        <v>455</v>
      </c>
      <c r="J63" t="s">
        <v>399</v>
      </c>
      <c r="K63" t="s">
        <v>456</v>
      </c>
      <c r="L63" t="s">
        <v>91</v>
      </c>
      <c r="M63">
        <v>15437</v>
      </c>
      <c r="N63" t="s">
        <v>212</v>
      </c>
      <c r="O63">
        <v>12646.09</v>
      </c>
      <c r="P63" t="s">
        <v>212</v>
      </c>
      <c r="Q63" s="6" t="str">
        <f ca="1">HYPERLINK("#"&amp;CELL("direccion",Tabla_471065!A59),"56")</f>
        <v>56</v>
      </c>
      <c r="R63" s="6" t="str">
        <f ca="1">HYPERLINK("#"&amp;CELL("direccion",Tabla_471039!A59),"56")</f>
        <v>56</v>
      </c>
      <c r="S63" s="6" t="str">
        <f ca="1">HYPERLINK("#"&amp;CELL("direccion",Tabla_471067!A59),"56")</f>
        <v>56</v>
      </c>
      <c r="T63" s="6" t="str">
        <f ca="1">HYPERLINK("#"&amp;CELL("direccion",Tabla_471023!A59),"56")</f>
        <v>56</v>
      </c>
      <c r="U63" s="6" t="str">
        <f ca="1">HYPERLINK("#"&amp;CELL("direccion",Tabla_471047!A59),"56")</f>
        <v>56</v>
      </c>
      <c r="V63" s="6" t="str">
        <f ca="1">HYPERLINK("#"&amp;CELL("direccion",Tabla_471030!A59),"56")</f>
        <v>56</v>
      </c>
      <c r="W63" s="6" t="str">
        <f ca="1">HYPERLINK("#"&amp;CELL("direccion",Tabla_471041!A59),"56")</f>
        <v>56</v>
      </c>
      <c r="X63" s="6" t="str">
        <f ca="1">HYPERLINK("#"&amp;CELL("direccion",Tabla_471031!A59),"56")</f>
        <v>56</v>
      </c>
      <c r="Y63" s="6" t="str">
        <f ca="1">HYPERLINK("#"&amp;CELL("direccion",Tabla_471032!A59),"56")</f>
        <v>56</v>
      </c>
      <c r="Z63" s="6" t="str">
        <f ca="1">HYPERLINK("#"&amp;CELL("direccion",Tabla_471059!A59),"56")</f>
        <v>56</v>
      </c>
      <c r="AA63" s="6" t="str">
        <f ca="1">HYPERLINK("#"&amp;CELL("direccion",Tabla_471071!A59),"56")</f>
        <v>56</v>
      </c>
      <c r="AB63" s="6" t="str">
        <f ca="1">HYPERLINK("#"&amp;CELL("direccion",Tabla_471062!A59),"56")</f>
        <v>56</v>
      </c>
      <c r="AC63" s="6" t="str">
        <f ca="1">HYPERLINK("#"&amp;CELL("direccion",Tabla_471074!A59),"56")</f>
        <v>56</v>
      </c>
      <c r="AD63" t="s">
        <v>213</v>
      </c>
      <c r="AE63" s="3">
        <v>45657</v>
      </c>
    </row>
    <row r="64" spans="1:31" x14ac:dyDescent="0.25">
      <c r="A64">
        <v>2024</v>
      </c>
      <c r="B64" s="3">
        <v>45566</v>
      </c>
      <c r="C64" s="3">
        <v>45657</v>
      </c>
      <c r="D64" t="s">
        <v>84</v>
      </c>
      <c r="E64">
        <v>199</v>
      </c>
      <c r="F64" t="s">
        <v>276</v>
      </c>
      <c r="G64" t="s">
        <v>276</v>
      </c>
      <c r="H64" t="s">
        <v>225</v>
      </c>
      <c r="I64" t="s">
        <v>457</v>
      </c>
      <c r="J64" t="s">
        <v>346</v>
      </c>
      <c r="K64" t="s">
        <v>458</v>
      </c>
      <c r="L64" t="s">
        <v>92</v>
      </c>
      <c r="M64">
        <v>16470</v>
      </c>
      <c r="N64" t="s">
        <v>212</v>
      </c>
      <c r="O64">
        <v>13350.43</v>
      </c>
      <c r="P64" t="s">
        <v>212</v>
      </c>
      <c r="Q64" s="6" t="str">
        <f ca="1">HYPERLINK("#"&amp;CELL("direccion",Tabla_471065!A60),"57")</f>
        <v>57</v>
      </c>
      <c r="R64" s="6" t="str">
        <f ca="1">HYPERLINK("#"&amp;CELL("direccion",Tabla_471039!A60),"57")</f>
        <v>57</v>
      </c>
      <c r="S64" s="6" t="str">
        <f ca="1">HYPERLINK("#"&amp;CELL("direccion",Tabla_471067!A60),"57")</f>
        <v>57</v>
      </c>
      <c r="T64" s="6" t="str">
        <f ca="1">HYPERLINK("#"&amp;CELL("direccion",Tabla_471023!A60),"57")</f>
        <v>57</v>
      </c>
      <c r="U64" s="6" t="str">
        <f ca="1">HYPERLINK("#"&amp;CELL("direccion",Tabla_471047!A60),"57")</f>
        <v>57</v>
      </c>
      <c r="V64" s="6" t="str">
        <f ca="1">HYPERLINK("#"&amp;CELL("direccion",Tabla_471030!A60),"57")</f>
        <v>57</v>
      </c>
      <c r="W64" s="6" t="str">
        <f ca="1">HYPERLINK("#"&amp;CELL("direccion",Tabla_471041!A60),"57")</f>
        <v>57</v>
      </c>
      <c r="X64" s="6" t="str">
        <f ca="1">HYPERLINK("#"&amp;CELL("direccion",Tabla_471031!A60),"57")</f>
        <v>57</v>
      </c>
      <c r="Y64" s="6" t="str">
        <f ca="1">HYPERLINK("#"&amp;CELL("direccion",Tabla_471032!A60),"57")</f>
        <v>57</v>
      </c>
      <c r="Z64" s="6" t="str">
        <f ca="1">HYPERLINK("#"&amp;CELL("direccion",Tabla_471059!A60),"57")</f>
        <v>57</v>
      </c>
      <c r="AA64" s="6" t="str">
        <f ca="1">HYPERLINK("#"&amp;CELL("direccion",Tabla_471071!A60),"57")</f>
        <v>57</v>
      </c>
      <c r="AB64" s="6" t="str">
        <f ca="1">HYPERLINK("#"&amp;CELL("direccion",Tabla_471062!A60),"57")</f>
        <v>57</v>
      </c>
      <c r="AC64" s="6" t="str">
        <f ca="1">HYPERLINK("#"&amp;CELL("direccion",Tabla_471074!A60),"57")</f>
        <v>57</v>
      </c>
      <c r="AD64" t="s">
        <v>213</v>
      </c>
      <c r="AE64" s="3">
        <v>45657</v>
      </c>
    </row>
    <row r="65" spans="1:31" x14ac:dyDescent="0.25">
      <c r="A65">
        <v>2024</v>
      </c>
      <c r="B65" s="3">
        <v>45566</v>
      </c>
      <c r="C65" s="3">
        <v>45657</v>
      </c>
      <c r="D65" t="s">
        <v>84</v>
      </c>
      <c r="E65">
        <v>199</v>
      </c>
      <c r="F65" t="s">
        <v>276</v>
      </c>
      <c r="G65" t="s">
        <v>276</v>
      </c>
      <c r="H65" t="s">
        <v>225</v>
      </c>
      <c r="I65" t="s">
        <v>459</v>
      </c>
      <c r="J65" t="s">
        <v>346</v>
      </c>
      <c r="K65" t="s">
        <v>332</v>
      </c>
      <c r="L65" t="s">
        <v>91</v>
      </c>
      <c r="M65">
        <v>16470</v>
      </c>
      <c r="N65" t="s">
        <v>212</v>
      </c>
      <c r="O65">
        <v>13350.43</v>
      </c>
      <c r="P65" t="s">
        <v>212</v>
      </c>
      <c r="Q65" s="6" t="str">
        <f ca="1">HYPERLINK("#"&amp;CELL("direccion",Tabla_471065!A61),"58")</f>
        <v>58</v>
      </c>
      <c r="R65" s="6" t="str">
        <f ca="1">HYPERLINK("#"&amp;CELL("direccion",Tabla_471039!A61),"58")</f>
        <v>58</v>
      </c>
      <c r="S65" s="6" t="str">
        <f ca="1">HYPERLINK("#"&amp;CELL("direccion",Tabla_471067!A61),"58")</f>
        <v>58</v>
      </c>
      <c r="T65" s="6" t="str">
        <f ca="1">HYPERLINK("#"&amp;CELL("direccion",Tabla_471023!A61),"58")</f>
        <v>58</v>
      </c>
      <c r="U65" s="6" t="str">
        <f ca="1">HYPERLINK("#"&amp;CELL("direccion",Tabla_471047!A61),"58")</f>
        <v>58</v>
      </c>
      <c r="V65" s="6" t="str">
        <f ca="1">HYPERLINK("#"&amp;CELL("direccion",Tabla_471030!A61),"58")</f>
        <v>58</v>
      </c>
      <c r="W65" s="6" t="str">
        <f ca="1">HYPERLINK("#"&amp;CELL("direccion",Tabla_471041!A61),"58")</f>
        <v>58</v>
      </c>
      <c r="X65" s="6" t="str">
        <f ca="1">HYPERLINK("#"&amp;CELL("direccion",Tabla_471031!A61),"58")</f>
        <v>58</v>
      </c>
      <c r="Y65" s="6" t="str">
        <f ca="1">HYPERLINK("#"&amp;CELL("direccion",Tabla_471032!A61),"58")</f>
        <v>58</v>
      </c>
      <c r="Z65" s="6" t="str">
        <f ca="1">HYPERLINK("#"&amp;CELL("direccion",Tabla_471059!A61),"58")</f>
        <v>58</v>
      </c>
      <c r="AA65" s="6" t="str">
        <f ca="1">HYPERLINK("#"&amp;CELL("direccion",Tabla_471071!A61),"58")</f>
        <v>58</v>
      </c>
      <c r="AB65" s="6" t="str">
        <f ca="1">HYPERLINK("#"&amp;CELL("direccion",Tabla_471062!A61),"58")</f>
        <v>58</v>
      </c>
      <c r="AC65" s="6" t="str">
        <f ca="1">HYPERLINK("#"&amp;CELL("direccion",Tabla_471074!A61),"58")</f>
        <v>58</v>
      </c>
      <c r="AD65" t="s">
        <v>213</v>
      </c>
      <c r="AE65" s="3">
        <v>45657</v>
      </c>
    </row>
    <row r="66" spans="1:31" x14ac:dyDescent="0.25">
      <c r="A66">
        <v>2024</v>
      </c>
      <c r="B66" s="3">
        <v>45566</v>
      </c>
      <c r="C66" s="3">
        <v>45657</v>
      </c>
      <c r="D66" t="s">
        <v>84</v>
      </c>
      <c r="E66">
        <v>199</v>
      </c>
      <c r="F66" t="s">
        <v>276</v>
      </c>
      <c r="G66" t="s">
        <v>276</v>
      </c>
      <c r="H66" t="s">
        <v>225</v>
      </c>
      <c r="I66" t="s">
        <v>460</v>
      </c>
      <c r="J66" t="s">
        <v>346</v>
      </c>
      <c r="K66" t="s">
        <v>461</v>
      </c>
      <c r="L66" t="s">
        <v>91</v>
      </c>
      <c r="M66">
        <v>15437</v>
      </c>
      <c r="N66" t="s">
        <v>212</v>
      </c>
      <c r="O66">
        <v>12646.09</v>
      </c>
      <c r="P66" t="s">
        <v>212</v>
      </c>
      <c r="Q66" s="6" t="str">
        <f ca="1">HYPERLINK("#"&amp;CELL("direccion",Tabla_471065!A62),"59")</f>
        <v>59</v>
      </c>
      <c r="R66" s="6" t="str">
        <f ca="1">HYPERLINK("#"&amp;CELL("direccion",Tabla_471039!A62),"59")</f>
        <v>59</v>
      </c>
      <c r="S66" s="6" t="str">
        <f ca="1">HYPERLINK("#"&amp;CELL("direccion",Tabla_471067!A62),"59")</f>
        <v>59</v>
      </c>
      <c r="T66" s="6" t="str">
        <f ca="1">HYPERLINK("#"&amp;CELL("direccion",Tabla_471023!A62),"59")</f>
        <v>59</v>
      </c>
      <c r="U66" s="6" t="str">
        <f ca="1">HYPERLINK("#"&amp;CELL("direccion",Tabla_471047!A62),"59")</f>
        <v>59</v>
      </c>
      <c r="V66" s="6" t="str">
        <f ca="1">HYPERLINK("#"&amp;CELL("direccion",Tabla_471030!A62),"59")</f>
        <v>59</v>
      </c>
      <c r="W66" s="6" t="str">
        <f ca="1">HYPERLINK("#"&amp;CELL("direccion",Tabla_471041!A62),"59")</f>
        <v>59</v>
      </c>
      <c r="X66" s="6" t="str">
        <f ca="1">HYPERLINK("#"&amp;CELL("direccion",Tabla_471031!A62),"59")</f>
        <v>59</v>
      </c>
      <c r="Y66" s="6" t="str">
        <f ca="1">HYPERLINK("#"&amp;CELL("direccion",Tabla_471032!A62),"59")</f>
        <v>59</v>
      </c>
      <c r="Z66" s="6" t="str">
        <f ca="1">HYPERLINK("#"&amp;CELL("direccion",Tabla_471059!A62),"59")</f>
        <v>59</v>
      </c>
      <c r="AA66" s="6" t="str">
        <f ca="1">HYPERLINK("#"&amp;CELL("direccion",Tabla_471071!A62),"59")</f>
        <v>59</v>
      </c>
      <c r="AB66" s="6" t="str">
        <f ca="1">HYPERLINK("#"&amp;CELL("direccion",Tabla_471062!A62),"59")</f>
        <v>59</v>
      </c>
      <c r="AC66" s="6" t="str">
        <f ca="1">HYPERLINK("#"&amp;CELL("direccion",Tabla_471074!A62),"59")</f>
        <v>59</v>
      </c>
      <c r="AD66" t="s">
        <v>213</v>
      </c>
      <c r="AE66" s="3">
        <v>45657</v>
      </c>
    </row>
    <row r="67" spans="1:31" x14ac:dyDescent="0.25">
      <c r="A67">
        <v>2024</v>
      </c>
      <c r="B67" s="3">
        <v>45566</v>
      </c>
      <c r="C67" s="3">
        <v>45657</v>
      </c>
      <c r="D67" t="s">
        <v>84</v>
      </c>
      <c r="E67">
        <v>199</v>
      </c>
      <c r="F67" t="s">
        <v>276</v>
      </c>
      <c r="G67" t="s">
        <v>276</v>
      </c>
      <c r="H67" t="s">
        <v>225</v>
      </c>
      <c r="I67" t="s">
        <v>462</v>
      </c>
      <c r="J67" t="s">
        <v>463</v>
      </c>
      <c r="K67" t="s">
        <v>464</v>
      </c>
      <c r="L67" t="s">
        <v>92</v>
      </c>
      <c r="M67">
        <v>15437</v>
      </c>
      <c r="N67" t="s">
        <v>212</v>
      </c>
      <c r="O67">
        <v>12646.09</v>
      </c>
      <c r="P67" t="s">
        <v>212</v>
      </c>
      <c r="Q67" s="6" t="str">
        <f ca="1">HYPERLINK("#"&amp;CELL("direccion",Tabla_471065!A63),"60")</f>
        <v>60</v>
      </c>
      <c r="R67" s="6" t="str">
        <f ca="1">HYPERLINK("#"&amp;CELL("direccion",Tabla_471039!A63),"60")</f>
        <v>60</v>
      </c>
      <c r="S67" s="6" t="str">
        <f ca="1">HYPERLINK("#"&amp;CELL("direccion",Tabla_471067!A63),"60")</f>
        <v>60</v>
      </c>
      <c r="T67" s="6" t="str">
        <f ca="1">HYPERLINK("#"&amp;CELL("direccion",Tabla_471023!A63),"60")</f>
        <v>60</v>
      </c>
      <c r="U67" s="6" t="str">
        <f ca="1">HYPERLINK("#"&amp;CELL("direccion",Tabla_471047!A63),"60")</f>
        <v>60</v>
      </c>
      <c r="V67" s="6" t="str">
        <f ca="1">HYPERLINK("#"&amp;CELL("direccion",Tabla_471030!A63),"60")</f>
        <v>60</v>
      </c>
      <c r="W67" s="6" t="str">
        <f ca="1">HYPERLINK("#"&amp;CELL("direccion",Tabla_471041!A63),"60")</f>
        <v>60</v>
      </c>
      <c r="X67" s="6" t="str">
        <f ca="1">HYPERLINK("#"&amp;CELL("direccion",Tabla_471031!A63),"60")</f>
        <v>60</v>
      </c>
      <c r="Y67" s="6" t="str">
        <f ca="1">HYPERLINK("#"&amp;CELL("direccion",Tabla_471032!A63),"60")</f>
        <v>60</v>
      </c>
      <c r="Z67" s="6" t="str">
        <f ca="1">HYPERLINK("#"&amp;CELL("direccion",Tabla_471059!A63),"60")</f>
        <v>60</v>
      </c>
      <c r="AA67" s="6" t="str">
        <f ca="1">HYPERLINK("#"&amp;CELL("direccion",Tabla_471071!A63),"60")</f>
        <v>60</v>
      </c>
      <c r="AB67" s="6" t="str">
        <f ca="1">HYPERLINK("#"&amp;CELL("direccion",Tabla_471062!A63),"60")</f>
        <v>60</v>
      </c>
      <c r="AC67" s="6" t="str">
        <f ca="1">HYPERLINK("#"&amp;CELL("direccion",Tabla_471074!A63),"60")</f>
        <v>60</v>
      </c>
      <c r="AD67" t="s">
        <v>213</v>
      </c>
      <c r="AE67" s="3">
        <v>45657</v>
      </c>
    </row>
    <row r="68" spans="1:31" x14ac:dyDescent="0.25">
      <c r="A68">
        <v>2024</v>
      </c>
      <c r="B68" s="3">
        <v>45566</v>
      </c>
      <c r="C68" s="3">
        <v>45657</v>
      </c>
      <c r="D68" t="s">
        <v>84</v>
      </c>
      <c r="E68">
        <v>199</v>
      </c>
      <c r="F68" t="s">
        <v>276</v>
      </c>
      <c r="G68" t="s">
        <v>276</v>
      </c>
      <c r="H68" t="s">
        <v>225</v>
      </c>
      <c r="I68" t="s">
        <v>465</v>
      </c>
      <c r="J68" t="s">
        <v>334</v>
      </c>
      <c r="K68" t="s">
        <v>466</v>
      </c>
      <c r="L68" t="s">
        <v>92</v>
      </c>
      <c r="M68">
        <v>16470</v>
      </c>
      <c r="N68" t="s">
        <v>212</v>
      </c>
      <c r="O68">
        <v>13350.43</v>
      </c>
      <c r="P68" t="s">
        <v>212</v>
      </c>
      <c r="Q68" s="6" t="str">
        <f ca="1">HYPERLINK("#"&amp;CELL("direccion",Tabla_471065!A64),"61")</f>
        <v>61</v>
      </c>
      <c r="R68" s="6" t="str">
        <f ca="1">HYPERLINK("#"&amp;CELL("direccion",Tabla_471039!A64),"61")</f>
        <v>61</v>
      </c>
      <c r="S68" s="6" t="str">
        <f ca="1">HYPERLINK("#"&amp;CELL("direccion",Tabla_471067!A64),"61")</f>
        <v>61</v>
      </c>
      <c r="T68" s="6" t="str">
        <f ca="1">HYPERLINK("#"&amp;CELL("direccion",Tabla_471023!A64),"61")</f>
        <v>61</v>
      </c>
      <c r="U68" s="6" t="str">
        <f ca="1">HYPERLINK("#"&amp;CELL("direccion",Tabla_471047!A64),"61")</f>
        <v>61</v>
      </c>
      <c r="V68" s="6" t="str">
        <f ca="1">HYPERLINK("#"&amp;CELL("direccion",Tabla_471030!A64),"61")</f>
        <v>61</v>
      </c>
      <c r="W68" s="6" t="str">
        <f ca="1">HYPERLINK("#"&amp;CELL("direccion",Tabla_471041!A64),"61")</f>
        <v>61</v>
      </c>
      <c r="X68" s="6" t="str">
        <f ca="1">HYPERLINK("#"&amp;CELL("direccion",Tabla_471031!A64),"61")</f>
        <v>61</v>
      </c>
      <c r="Y68" s="6" t="str">
        <f ca="1">HYPERLINK("#"&amp;CELL("direccion",Tabla_471032!A64),"61")</f>
        <v>61</v>
      </c>
      <c r="Z68" s="6" t="str">
        <f ca="1">HYPERLINK("#"&amp;CELL("direccion",Tabla_471059!A64),"61")</f>
        <v>61</v>
      </c>
      <c r="AA68" s="6" t="str">
        <f ca="1">HYPERLINK("#"&amp;CELL("direccion",Tabla_471071!A64),"61")</f>
        <v>61</v>
      </c>
      <c r="AB68" s="6" t="str">
        <f ca="1">HYPERLINK("#"&amp;CELL("direccion",Tabla_471062!A64),"61")</f>
        <v>61</v>
      </c>
      <c r="AC68" s="6" t="str">
        <f ca="1">HYPERLINK("#"&amp;CELL("direccion",Tabla_471074!A64),"61")</f>
        <v>61</v>
      </c>
      <c r="AD68" t="s">
        <v>213</v>
      </c>
      <c r="AE68" s="3">
        <v>45657</v>
      </c>
    </row>
    <row r="69" spans="1:31" x14ac:dyDescent="0.25">
      <c r="A69">
        <v>2024</v>
      </c>
      <c r="B69" s="3">
        <v>45566</v>
      </c>
      <c r="C69" s="3">
        <v>45657</v>
      </c>
      <c r="D69" t="s">
        <v>84</v>
      </c>
      <c r="E69">
        <v>199</v>
      </c>
      <c r="F69" t="s">
        <v>277</v>
      </c>
      <c r="G69" t="s">
        <v>277</v>
      </c>
      <c r="H69" t="s">
        <v>225</v>
      </c>
      <c r="I69" t="s">
        <v>467</v>
      </c>
      <c r="J69" t="s">
        <v>334</v>
      </c>
      <c r="K69" t="s">
        <v>320</v>
      </c>
      <c r="L69" t="s">
        <v>92</v>
      </c>
      <c r="M69">
        <v>16470</v>
      </c>
      <c r="N69" t="s">
        <v>212</v>
      </c>
      <c r="O69">
        <v>13350.43</v>
      </c>
      <c r="P69" t="s">
        <v>212</v>
      </c>
      <c r="Q69" s="6" t="str">
        <f ca="1">HYPERLINK("#"&amp;CELL("direccion",Tabla_471065!A65),"62")</f>
        <v>62</v>
      </c>
      <c r="R69" s="6" t="str">
        <f ca="1">HYPERLINK("#"&amp;CELL("direccion",Tabla_471039!A65),"62")</f>
        <v>62</v>
      </c>
      <c r="S69" s="6" t="str">
        <f ca="1">HYPERLINK("#"&amp;CELL("direccion",Tabla_471067!A65),"62")</f>
        <v>62</v>
      </c>
      <c r="T69" s="6" t="str">
        <f ca="1">HYPERLINK("#"&amp;CELL("direccion",Tabla_471023!A65),"62")</f>
        <v>62</v>
      </c>
      <c r="U69" s="6" t="str">
        <f ca="1">HYPERLINK("#"&amp;CELL("direccion",Tabla_471047!A65),"62")</f>
        <v>62</v>
      </c>
      <c r="V69" s="6" t="str">
        <f ca="1">HYPERLINK("#"&amp;CELL("direccion",Tabla_471030!A65),"62")</f>
        <v>62</v>
      </c>
      <c r="W69" s="6" t="str">
        <f ca="1">HYPERLINK("#"&amp;CELL("direccion",Tabla_471041!A65),"62")</f>
        <v>62</v>
      </c>
      <c r="X69" s="6" t="str">
        <f ca="1">HYPERLINK("#"&amp;CELL("direccion",Tabla_471031!A65),"62")</f>
        <v>62</v>
      </c>
      <c r="Y69" s="6" t="str">
        <f ca="1">HYPERLINK("#"&amp;CELL("direccion",Tabla_471032!A65),"62")</f>
        <v>62</v>
      </c>
      <c r="Z69" s="6" t="str">
        <f ca="1">HYPERLINK("#"&amp;CELL("direccion",Tabla_471059!A65),"62")</f>
        <v>62</v>
      </c>
      <c r="AA69" s="6" t="str">
        <f ca="1">HYPERLINK("#"&amp;CELL("direccion",Tabla_471071!A65),"62")</f>
        <v>62</v>
      </c>
      <c r="AB69" s="6" t="str">
        <f ca="1">HYPERLINK("#"&amp;CELL("direccion",Tabla_471062!A65),"62")</f>
        <v>62</v>
      </c>
      <c r="AC69" s="6" t="str">
        <f ca="1">HYPERLINK("#"&amp;CELL("direccion",Tabla_471074!A65),"62")</f>
        <v>62</v>
      </c>
      <c r="AD69" t="s">
        <v>213</v>
      </c>
      <c r="AE69" s="3">
        <v>45657</v>
      </c>
    </row>
    <row r="70" spans="1:31" x14ac:dyDescent="0.25">
      <c r="A70">
        <v>2024</v>
      </c>
      <c r="B70" s="3">
        <v>45566</v>
      </c>
      <c r="C70" s="3">
        <v>45657</v>
      </c>
      <c r="D70" t="s">
        <v>84</v>
      </c>
      <c r="E70">
        <v>199</v>
      </c>
      <c r="F70" t="s">
        <v>276</v>
      </c>
      <c r="G70" t="s">
        <v>276</v>
      </c>
      <c r="H70" t="s">
        <v>225</v>
      </c>
      <c r="I70" t="s">
        <v>468</v>
      </c>
      <c r="J70" t="s">
        <v>469</v>
      </c>
      <c r="K70" t="s">
        <v>470</v>
      </c>
      <c r="L70" t="s">
        <v>91</v>
      </c>
      <c r="M70">
        <v>16470</v>
      </c>
      <c r="N70" t="s">
        <v>212</v>
      </c>
      <c r="O70">
        <v>13350.43</v>
      </c>
      <c r="P70" t="s">
        <v>212</v>
      </c>
      <c r="Q70" s="6" t="str">
        <f ca="1">HYPERLINK("#"&amp;CELL("direccion",Tabla_471065!A66),"63")</f>
        <v>63</v>
      </c>
      <c r="R70" s="6" t="str">
        <f ca="1">HYPERLINK("#"&amp;CELL("direccion",Tabla_471039!A66),"63")</f>
        <v>63</v>
      </c>
      <c r="S70" s="6" t="str">
        <f ca="1">HYPERLINK("#"&amp;CELL("direccion",Tabla_471067!A66),"63")</f>
        <v>63</v>
      </c>
      <c r="T70" s="6" t="str">
        <f ca="1">HYPERLINK("#"&amp;CELL("direccion",Tabla_471023!A66),"63")</f>
        <v>63</v>
      </c>
      <c r="U70" s="6" t="str">
        <f ca="1">HYPERLINK("#"&amp;CELL("direccion",Tabla_471047!A66),"63")</f>
        <v>63</v>
      </c>
      <c r="V70" s="6" t="str">
        <f ca="1">HYPERLINK("#"&amp;CELL("direccion",Tabla_471030!A66),"63")</f>
        <v>63</v>
      </c>
      <c r="W70" s="6" t="str">
        <f ca="1">HYPERLINK("#"&amp;CELL("direccion",Tabla_471041!A66),"63")</f>
        <v>63</v>
      </c>
      <c r="X70" s="6" t="str">
        <f ca="1">HYPERLINK("#"&amp;CELL("direccion",Tabla_471031!A66),"63")</f>
        <v>63</v>
      </c>
      <c r="Y70" s="6" t="str">
        <f ca="1">HYPERLINK("#"&amp;CELL("direccion",Tabla_471032!A66),"63")</f>
        <v>63</v>
      </c>
      <c r="Z70" s="6" t="str">
        <f ca="1">HYPERLINK("#"&amp;CELL("direccion",Tabla_471059!A66),"63")</f>
        <v>63</v>
      </c>
      <c r="AA70" s="6" t="str">
        <f ca="1">HYPERLINK("#"&amp;CELL("direccion",Tabla_471071!A66),"63")</f>
        <v>63</v>
      </c>
      <c r="AB70" s="6" t="str">
        <f ca="1">HYPERLINK("#"&amp;CELL("direccion",Tabla_471062!A66),"63")</f>
        <v>63</v>
      </c>
      <c r="AC70" s="6" t="str">
        <f ca="1">HYPERLINK("#"&amp;CELL("direccion",Tabla_471074!A66),"63")</f>
        <v>63</v>
      </c>
      <c r="AD70" t="s">
        <v>213</v>
      </c>
      <c r="AE70" s="3">
        <v>45657</v>
      </c>
    </row>
    <row r="71" spans="1:31" x14ac:dyDescent="0.25">
      <c r="A71">
        <v>2024</v>
      </c>
      <c r="B71" s="3">
        <v>45566</v>
      </c>
      <c r="C71" s="3">
        <v>45657</v>
      </c>
      <c r="D71" t="s">
        <v>84</v>
      </c>
      <c r="E71">
        <v>199</v>
      </c>
      <c r="F71" t="s">
        <v>276</v>
      </c>
      <c r="G71" t="s">
        <v>276</v>
      </c>
      <c r="H71" t="s">
        <v>225</v>
      </c>
      <c r="I71" t="s">
        <v>471</v>
      </c>
      <c r="J71" t="s">
        <v>472</v>
      </c>
      <c r="K71" t="s">
        <v>473</v>
      </c>
      <c r="L71" t="s">
        <v>92</v>
      </c>
      <c r="M71">
        <v>15437</v>
      </c>
      <c r="N71" t="s">
        <v>212</v>
      </c>
      <c r="O71">
        <v>12646.09</v>
      </c>
      <c r="P71" t="s">
        <v>212</v>
      </c>
      <c r="Q71" s="6" t="str">
        <f ca="1">HYPERLINK("#"&amp;CELL("direccion",Tabla_471065!A67),"64")</f>
        <v>64</v>
      </c>
      <c r="R71" s="6" t="str">
        <f ca="1">HYPERLINK("#"&amp;CELL("direccion",Tabla_471039!A67),"64")</f>
        <v>64</v>
      </c>
      <c r="S71" s="6" t="str">
        <f ca="1">HYPERLINK("#"&amp;CELL("direccion",Tabla_471067!A67),"64")</f>
        <v>64</v>
      </c>
      <c r="T71" s="6" t="str">
        <f ca="1">HYPERLINK("#"&amp;CELL("direccion",Tabla_471023!A67),"64")</f>
        <v>64</v>
      </c>
      <c r="U71" s="6" t="str">
        <f ca="1">HYPERLINK("#"&amp;CELL("direccion",Tabla_471047!A67),"64")</f>
        <v>64</v>
      </c>
      <c r="V71" s="6" t="str">
        <f ca="1">HYPERLINK("#"&amp;CELL("direccion",Tabla_471030!A67),"64")</f>
        <v>64</v>
      </c>
      <c r="W71" s="6" t="str">
        <f ca="1">HYPERLINK("#"&amp;CELL("direccion",Tabla_471041!A67),"64")</f>
        <v>64</v>
      </c>
      <c r="X71" s="6" t="str">
        <f ca="1">HYPERLINK("#"&amp;CELL("direccion",Tabla_471031!A67),"64")</f>
        <v>64</v>
      </c>
      <c r="Y71" s="6" t="str">
        <f ca="1">HYPERLINK("#"&amp;CELL("direccion",Tabla_471032!A67),"64")</f>
        <v>64</v>
      </c>
      <c r="Z71" s="6" t="str">
        <f ca="1">HYPERLINK("#"&amp;CELL("direccion",Tabla_471059!A67),"64")</f>
        <v>64</v>
      </c>
      <c r="AA71" s="6" t="str">
        <f ca="1">HYPERLINK("#"&amp;CELL("direccion",Tabla_471071!A67),"64")</f>
        <v>64</v>
      </c>
      <c r="AB71" s="6" t="str">
        <f ca="1">HYPERLINK("#"&amp;CELL("direccion",Tabla_471062!A67),"64")</f>
        <v>64</v>
      </c>
      <c r="AC71" s="6" t="str">
        <f ca="1">HYPERLINK("#"&amp;CELL("direccion",Tabla_471074!A67),"64")</f>
        <v>64</v>
      </c>
      <c r="AD71" t="s">
        <v>213</v>
      </c>
      <c r="AE71" s="3">
        <v>45657</v>
      </c>
    </row>
    <row r="72" spans="1:31" x14ac:dyDescent="0.25">
      <c r="A72">
        <v>2024</v>
      </c>
      <c r="B72" s="3">
        <v>45566</v>
      </c>
      <c r="C72" s="3">
        <v>45657</v>
      </c>
      <c r="D72" t="s">
        <v>84</v>
      </c>
      <c r="E72">
        <v>199</v>
      </c>
      <c r="F72" t="s">
        <v>277</v>
      </c>
      <c r="G72" t="s">
        <v>277</v>
      </c>
      <c r="H72" t="s">
        <v>225</v>
      </c>
      <c r="I72" t="s">
        <v>474</v>
      </c>
      <c r="J72" t="s">
        <v>332</v>
      </c>
      <c r="K72" t="s">
        <v>322</v>
      </c>
      <c r="L72" t="s">
        <v>92</v>
      </c>
      <c r="M72">
        <v>16470</v>
      </c>
      <c r="N72" t="s">
        <v>212</v>
      </c>
      <c r="O72">
        <v>13350.43</v>
      </c>
      <c r="P72" t="s">
        <v>212</v>
      </c>
      <c r="Q72" s="6" t="str">
        <f ca="1">HYPERLINK("#"&amp;CELL("direccion",Tabla_471065!A68),"65")</f>
        <v>65</v>
      </c>
      <c r="R72" s="6" t="str">
        <f ca="1">HYPERLINK("#"&amp;CELL("direccion",Tabla_471039!A68),"65")</f>
        <v>65</v>
      </c>
      <c r="S72" s="6" t="str">
        <f ca="1">HYPERLINK("#"&amp;CELL("direccion",Tabla_471067!A68),"65")</f>
        <v>65</v>
      </c>
      <c r="T72" s="6" t="str">
        <f ca="1">HYPERLINK("#"&amp;CELL("direccion",Tabla_471023!A68),"65")</f>
        <v>65</v>
      </c>
      <c r="U72" s="6" t="str">
        <f ca="1">HYPERLINK("#"&amp;CELL("direccion",Tabla_471047!A68),"65")</f>
        <v>65</v>
      </c>
      <c r="V72" s="6" t="str">
        <f ca="1">HYPERLINK("#"&amp;CELL("direccion",Tabla_471030!A68),"65")</f>
        <v>65</v>
      </c>
      <c r="W72" s="6" t="str">
        <f ca="1">HYPERLINK("#"&amp;CELL("direccion",Tabla_471041!A68),"65")</f>
        <v>65</v>
      </c>
      <c r="X72" s="6" t="str">
        <f ca="1">HYPERLINK("#"&amp;CELL("direccion",Tabla_471031!A68),"65")</f>
        <v>65</v>
      </c>
      <c r="Y72" s="6" t="str">
        <f ca="1">HYPERLINK("#"&amp;CELL("direccion",Tabla_471032!A68),"65")</f>
        <v>65</v>
      </c>
      <c r="Z72" s="6" t="str">
        <f ca="1">HYPERLINK("#"&amp;CELL("direccion",Tabla_471059!A68),"65")</f>
        <v>65</v>
      </c>
      <c r="AA72" s="6" t="str">
        <f ca="1">HYPERLINK("#"&amp;CELL("direccion",Tabla_471071!A68),"65")</f>
        <v>65</v>
      </c>
      <c r="AB72" s="6" t="str">
        <f ca="1">HYPERLINK("#"&amp;CELL("direccion",Tabla_471062!A68),"65")</f>
        <v>65</v>
      </c>
      <c r="AC72" s="6" t="str">
        <f ca="1">HYPERLINK("#"&amp;CELL("direccion",Tabla_471074!A68),"65")</f>
        <v>65</v>
      </c>
      <c r="AD72" t="s">
        <v>213</v>
      </c>
      <c r="AE72" s="3">
        <v>45657</v>
      </c>
    </row>
    <row r="73" spans="1:31" x14ac:dyDescent="0.25">
      <c r="A73">
        <v>2024</v>
      </c>
      <c r="B73" s="3">
        <v>45566</v>
      </c>
      <c r="C73" s="3">
        <v>45657</v>
      </c>
      <c r="D73" t="s">
        <v>84</v>
      </c>
      <c r="E73">
        <v>199</v>
      </c>
      <c r="F73" t="s">
        <v>276</v>
      </c>
      <c r="G73" t="s">
        <v>276</v>
      </c>
      <c r="H73" t="s">
        <v>225</v>
      </c>
      <c r="I73" t="s">
        <v>475</v>
      </c>
      <c r="J73" t="s">
        <v>476</v>
      </c>
      <c r="K73" t="s">
        <v>477</v>
      </c>
      <c r="L73" t="s">
        <v>92</v>
      </c>
      <c r="M73">
        <v>16470</v>
      </c>
      <c r="N73" t="s">
        <v>212</v>
      </c>
      <c r="O73">
        <v>13350.43</v>
      </c>
      <c r="P73" t="s">
        <v>212</v>
      </c>
      <c r="Q73" s="6" t="str">
        <f ca="1">HYPERLINK("#"&amp;CELL("direccion",Tabla_471065!A69),"66")</f>
        <v>66</v>
      </c>
      <c r="R73" s="6" t="str">
        <f ca="1">HYPERLINK("#"&amp;CELL("direccion",Tabla_471039!A69),"66")</f>
        <v>66</v>
      </c>
      <c r="S73" s="6" t="str">
        <f ca="1">HYPERLINK("#"&amp;CELL("direccion",Tabla_471067!A69),"66")</f>
        <v>66</v>
      </c>
      <c r="T73" s="6" t="str">
        <f ca="1">HYPERLINK("#"&amp;CELL("direccion",Tabla_471023!A69),"66")</f>
        <v>66</v>
      </c>
      <c r="U73" s="6" t="str">
        <f ca="1">HYPERLINK("#"&amp;CELL("direccion",Tabla_471047!A69),"66")</f>
        <v>66</v>
      </c>
      <c r="V73" s="6" t="str">
        <f ca="1">HYPERLINK("#"&amp;CELL("direccion",Tabla_471030!A69),"66")</f>
        <v>66</v>
      </c>
      <c r="W73" s="6" t="str">
        <f ca="1">HYPERLINK("#"&amp;CELL("direccion",Tabla_471041!A69),"66")</f>
        <v>66</v>
      </c>
      <c r="X73" s="6" t="str">
        <f ca="1">HYPERLINK("#"&amp;CELL("direccion",Tabla_471031!A69),"66")</f>
        <v>66</v>
      </c>
      <c r="Y73" s="6" t="str">
        <f ca="1">HYPERLINK("#"&amp;CELL("direccion",Tabla_471032!A69),"66")</f>
        <v>66</v>
      </c>
      <c r="Z73" s="6" t="str">
        <f ca="1">HYPERLINK("#"&amp;CELL("direccion",Tabla_471059!A69),"66")</f>
        <v>66</v>
      </c>
      <c r="AA73" s="6" t="str">
        <f ca="1">HYPERLINK("#"&amp;CELL("direccion",Tabla_471071!A69),"66")</f>
        <v>66</v>
      </c>
      <c r="AB73" s="6" t="str">
        <f ca="1">HYPERLINK("#"&amp;CELL("direccion",Tabla_471062!A69),"66")</f>
        <v>66</v>
      </c>
      <c r="AC73" s="6" t="str">
        <f ca="1">HYPERLINK("#"&amp;CELL("direccion",Tabla_471074!A69),"66")</f>
        <v>66</v>
      </c>
      <c r="AD73" t="s">
        <v>213</v>
      </c>
      <c r="AE73" s="3">
        <v>45657</v>
      </c>
    </row>
    <row r="74" spans="1:31" x14ac:dyDescent="0.25">
      <c r="A74">
        <v>2024</v>
      </c>
      <c r="B74" s="3">
        <v>45566</v>
      </c>
      <c r="C74" s="3">
        <v>45657</v>
      </c>
      <c r="D74" t="s">
        <v>84</v>
      </c>
      <c r="E74">
        <v>199</v>
      </c>
      <c r="F74" t="s">
        <v>276</v>
      </c>
      <c r="G74" t="s">
        <v>276</v>
      </c>
      <c r="H74" t="s">
        <v>225</v>
      </c>
      <c r="I74" t="s">
        <v>478</v>
      </c>
      <c r="J74" t="s">
        <v>479</v>
      </c>
      <c r="K74" t="s">
        <v>389</v>
      </c>
      <c r="L74" t="s">
        <v>91</v>
      </c>
      <c r="M74">
        <v>15437</v>
      </c>
      <c r="N74" t="s">
        <v>212</v>
      </c>
      <c r="O74">
        <v>12646.09</v>
      </c>
      <c r="P74" t="s">
        <v>212</v>
      </c>
      <c r="Q74" s="6" t="str">
        <f ca="1">HYPERLINK("#"&amp;CELL("direccion",Tabla_471065!A70),"67")</f>
        <v>67</v>
      </c>
      <c r="R74" s="6" t="str">
        <f ca="1">HYPERLINK("#"&amp;CELL("direccion",Tabla_471039!A70),"67")</f>
        <v>67</v>
      </c>
      <c r="S74" s="6" t="str">
        <f ca="1">HYPERLINK("#"&amp;CELL("direccion",Tabla_471067!A70),"67")</f>
        <v>67</v>
      </c>
      <c r="T74" s="6" t="str">
        <f ca="1">HYPERLINK("#"&amp;CELL("direccion",Tabla_471023!A70),"67")</f>
        <v>67</v>
      </c>
      <c r="U74" s="6" t="str">
        <f ca="1">HYPERLINK("#"&amp;CELL("direccion",Tabla_471047!A70),"67")</f>
        <v>67</v>
      </c>
      <c r="V74" s="6" t="str">
        <f ca="1">HYPERLINK("#"&amp;CELL("direccion",Tabla_471030!A70),"67")</f>
        <v>67</v>
      </c>
      <c r="W74" s="6" t="str">
        <f ca="1">HYPERLINK("#"&amp;CELL("direccion",Tabla_471041!A70),"67")</f>
        <v>67</v>
      </c>
      <c r="X74" s="6" t="str">
        <f ca="1">HYPERLINK("#"&amp;CELL("direccion",Tabla_471031!A70),"67")</f>
        <v>67</v>
      </c>
      <c r="Y74" s="6" t="str">
        <f ca="1">HYPERLINK("#"&amp;CELL("direccion",Tabla_471032!A70),"67")</f>
        <v>67</v>
      </c>
      <c r="Z74" s="6" t="str">
        <f ca="1">HYPERLINK("#"&amp;CELL("direccion",Tabla_471059!A70),"67")</f>
        <v>67</v>
      </c>
      <c r="AA74" s="6" t="str">
        <f ca="1">HYPERLINK("#"&amp;CELL("direccion",Tabla_471071!A70),"67")</f>
        <v>67</v>
      </c>
      <c r="AB74" s="6" t="str">
        <f ca="1">HYPERLINK("#"&amp;CELL("direccion",Tabla_471062!A70),"67")</f>
        <v>67</v>
      </c>
      <c r="AC74" s="6" t="str">
        <f ca="1">HYPERLINK("#"&amp;CELL("direccion",Tabla_471074!A70),"67")</f>
        <v>67</v>
      </c>
      <c r="AD74" t="s">
        <v>213</v>
      </c>
      <c r="AE74" s="3">
        <v>45657</v>
      </c>
    </row>
    <row r="75" spans="1:31" x14ac:dyDescent="0.25">
      <c r="A75">
        <v>2024</v>
      </c>
      <c r="B75" s="3">
        <v>45566</v>
      </c>
      <c r="C75" s="3">
        <v>45657</v>
      </c>
      <c r="D75" t="s">
        <v>84</v>
      </c>
      <c r="E75">
        <v>199</v>
      </c>
      <c r="F75" t="s">
        <v>276</v>
      </c>
      <c r="G75" t="s">
        <v>276</v>
      </c>
      <c r="H75" t="s">
        <v>225</v>
      </c>
      <c r="I75" t="s">
        <v>480</v>
      </c>
      <c r="J75" t="s">
        <v>481</v>
      </c>
      <c r="K75" t="s">
        <v>482</v>
      </c>
      <c r="L75" t="s">
        <v>91</v>
      </c>
      <c r="M75">
        <v>16470</v>
      </c>
      <c r="N75" t="s">
        <v>212</v>
      </c>
      <c r="O75">
        <v>13350.43</v>
      </c>
      <c r="P75" t="s">
        <v>212</v>
      </c>
      <c r="Q75" s="6" t="str">
        <f ca="1">HYPERLINK("#"&amp;CELL("direccion",Tabla_471065!A71),"68")</f>
        <v>68</v>
      </c>
      <c r="R75" s="6" t="str">
        <f ca="1">HYPERLINK("#"&amp;CELL("direccion",Tabla_471039!A71),"68")</f>
        <v>68</v>
      </c>
      <c r="S75" s="6" t="str">
        <f ca="1">HYPERLINK("#"&amp;CELL("direccion",Tabla_471067!A71),"68")</f>
        <v>68</v>
      </c>
      <c r="T75" s="6" t="str">
        <f ca="1">HYPERLINK("#"&amp;CELL("direccion",Tabla_471023!A71),"68")</f>
        <v>68</v>
      </c>
      <c r="U75" s="6" t="str">
        <f ca="1">HYPERLINK("#"&amp;CELL("direccion",Tabla_471047!A71),"68")</f>
        <v>68</v>
      </c>
      <c r="V75" s="6" t="str">
        <f ca="1">HYPERLINK("#"&amp;CELL("direccion",Tabla_471030!A71),"68")</f>
        <v>68</v>
      </c>
      <c r="W75" s="6" t="str">
        <f ca="1">HYPERLINK("#"&amp;CELL("direccion",Tabla_471041!A71),"68")</f>
        <v>68</v>
      </c>
      <c r="X75" s="6" t="str">
        <f ca="1">HYPERLINK("#"&amp;CELL("direccion",Tabla_471031!A71),"68")</f>
        <v>68</v>
      </c>
      <c r="Y75" s="6" t="str">
        <f ca="1">HYPERLINK("#"&amp;CELL("direccion",Tabla_471032!A71),"68")</f>
        <v>68</v>
      </c>
      <c r="Z75" s="6" t="str">
        <f ca="1">HYPERLINK("#"&amp;CELL("direccion",Tabla_471059!A71),"68")</f>
        <v>68</v>
      </c>
      <c r="AA75" s="6" t="str">
        <f ca="1">HYPERLINK("#"&amp;CELL("direccion",Tabla_471071!A71),"68")</f>
        <v>68</v>
      </c>
      <c r="AB75" s="6" t="str">
        <f ca="1">HYPERLINK("#"&amp;CELL("direccion",Tabla_471062!A71),"68")</f>
        <v>68</v>
      </c>
      <c r="AC75" s="6" t="str">
        <f ca="1">HYPERLINK("#"&amp;CELL("direccion",Tabla_471074!A71),"68")</f>
        <v>68</v>
      </c>
      <c r="AD75" t="s">
        <v>213</v>
      </c>
      <c r="AE75" s="3">
        <v>45657</v>
      </c>
    </row>
    <row r="76" spans="1:31" x14ac:dyDescent="0.25">
      <c r="A76">
        <v>2024</v>
      </c>
      <c r="B76" s="3">
        <v>45566</v>
      </c>
      <c r="C76" s="3">
        <v>45657</v>
      </c>
      <c r="D76" t="s">
        <v>84</v>
      </c>
      <c r="E76">
        <v>199</v>
      </c>
      <c r="F76" t="s">
        <v>276</v>
      </c>
      <c r="G76" t="s">
        <v>276</v>
      </c>
      <c r="H76" t="s">
        <v>225</v>
      </c>
      <c r="I76" t="s">
        <v>483</v>
      </c>
      <c r="J76" t="s">
        <v>484</v>
      </c>
      <c r="K76" t="s">
        <v>485</v>
      </c>
      <c r="L76" t="s">
        <v>91</v>
      </c>
      <c r="M76">
        <v>15437</v>
      </c>
      <c r="N76" t="s">
        <v>212</v>
      </c>
      <c r="O76">
        <v>12646.09</v>
      </c>
      <c r="P76" t="s">
        <v>212</v>
      </c>
      <c r="Q76" s="6" t="str">
        <f ca="1">HYPERLINK("#"&amp;CELL("direccion",Tabla_471065!A72),"69")</f>
        <v>69</v>
      </c>
      <c r="R76" s="6" t="str">
        <f ca="1">HYPERLINK("#"&amp;CELL("direccion",Tabla_471039!A72),"69")</f>
        <v>69</v>
      </c>
      <c r="S76" s="6" t="str">
        <f ca="1">HYPERLINK("#"&amp;CELL("direccion",Tabla_471067!A72),"69")</f>
        <v>69</v>
      </c>
      <c r="T76" s="6" t="str">
        <f ca="1">HYPERLINK("#"&amp;CELL("direccion",Tabla_471023!A72),"69")</f>
        <v>69</v>
      </c>
      <c r="U76" s="6" t="str">
        <f ca="1">HYPERLINK("#"&amp;CELL("direccion",Tabla_471047!A72),"69")</f>
        <v>69</v>
      </c>
      <c r="V76" s="6" t="str">
        <f ca="1">HYPERLINK("#"&amp;CELL("direccion",Tabla_471030!A72),"69")</f>
        <v>69</v>
      </c>
      <c r="W76" s="6" t="str">
        <f ca="1">HYPERLINK("#"&amp;CELL("direccion",Tabla_471041!A72),"69")</f>
        <v>69</v>
      </c>
      <c r="X76" s="6" t="str">
        <f ca="1">HYPERLINK("#"&amp;CELL("direccion",Tabla_471031!A72),"69")</f>
        <v>69</v>
      </c>
      <c r="Y76" s="6" t="str">
        <f ca="1">HYPERLINK("#"&amp;CELL("direccion",Tabla_471032!A72),"69")</f>
        <v>69</v>
      </c>
      <c r="Z76" s="6" t="str">
        <f ca="1">HYPERLINK("#"&amp;CELL("direccion",Tabla_471059!A72),"69")</f>
        <v>69</v>
      </c>
      <c r="AA76" s="6" t="str">
        <f ca="1">HYPERLINK("#"&amp;CELL("direccion",Tabla_471071!A72),"69")</f>
        <v>69</v>
      </c>
      <c r="AB76" s="6" t="str">
        <f ca="1">HYPERLINK("#"&amp;CELL("direccion",Tabla_471062!A72),"69")</f>
        <v>69</v>
      </c>
      <c r="AC76" s="6" t="str">
        <f ca="1">HYPERLINK("#"&amp;CELL("direccion",Tabla_471074!A72),"69")</f>
        <v>69</v>
      </c>
      <c r="AD76" t="s">
        <v>213</v>
      </c>
      <c r="AE76" s="3">
        <v>45657</v>
      </c>
    </row>
    <row r="77" spans="1:31" x14ac:dyDescent="0.25">
      <c r="A77">
        <v>2024</v>
      </c>
      <c r="B77" s="3">
        <v>45566</v>
      </c>
      <c r="C77" s="3">
        <v>45657</v>
      </c>
      <c r="D77" t="s">
        <v>84</v>
      </c>
      <c r="E77">
        <v>199</v>
      </c>
      <c r="F77" t="s">
        <v>276</v>
      </c>
      <c r="G77" t="s">
        <v>276</v>
      </c>
      <c r="H77" t="s">
        <v>225</v>
      </c>
      <c r="I77" t="s">
        <v>486</v>
      </c>
      <c r="J77" t="s">
        <v>487</v>
      </c>
      <c r="K77" t="s">
        <v>328</v>
      </c>
      <c r="L77" t="s">
        <v>92</v>
      </c>
      <c r="M77">
        <v>16470</v>
      </c>
      <c r="N77" t="s">
        <v>212</v>
      </c>
      <c r="O77">
        <v>13350.43</v>
      </c>
      <c r="P77" t="s">
        <v>212</v>
      </c>
      <c r="Q77" s="6" t="str">
        <f ca="1">HYPERLINK("#"&amp;CELL("direccion",Tabla_471065!A73),"70")</f>
        <v>70</v>
      </c>
      <c r="R77" s="6" t="str">
        <f ca="1">HYPERLINK("#"&amp;CELL("direccion",Tabla_471039!A73),"70")</f>
        <v>70</v>
      </c>
      <c r="S77" s="6" t="str">
        <f ca="1">HYPERLINK("#"&amp;CELL("direccion",Tabla_471067!A73),"70")</f>
        <v>70</v>
      </c>
      <c r="T77" s="6" t="str">
        <f ca="1">HYPERLINK("#"&amp;CELL("direccion",Tabla_471023!A73),"70")</f>
        <v>70</v>
      </c>
      <c r="U77" s="6" t="str">
        <f ca="1">HYPERLINK("#"&amp;CELL("direccion",Tabla_471047!A73),"70")</f>
        <v>70</v>
      </c>
      <c r="V77" s="6" t="str">
        <f ca="1">HYPERLINK("#"&amp;CELL("direccion",Tabla_471030!A73),"70")</f>
        <v>70</v>
      </c>
      <c r="W77" s="6" t="str">
        <f ca="1">HYPERLINK("#"&amp;CELL("direccion",Tabla_471041!A73),"70")</f>
        <v>70</v>
      </c>
      <c r="X77" s="6" t="str">
        <f ca="1">HYPERLINK("#"&amp;CELL("direccion",Tabla_471031!A73),"70")</f>
        <v>70</v>
      </c>
      <c r="Y77" s="6" t="str">
        <f ca="1">HYPERLINK("#"&amp;CELL("direccion",Tabla_471032!A73),"70")</f>
        <v>70</v>
      </c>
      <c r="Z77" s="6" t="str">
        <f ca="1">HYPERLINK("#"&amp;CELL("direccion",Tabla_471059!A73),"70")</f>
        <v>70</v>
      </c>
      <c r="AA77" s="6" t="str">
        <f ca="1">HYPERLINK("#"&amp;CELL("direccion",Tabla_471071!A73),"70")</f>
        <v>70</v>
      </c>
      <c r="AB77" s="6" t="str">
        <f ca="1">HYPERLINK("#"&amp;CELL("direccion",Tabla_471062!A73),"70")</f>
        <v>70</v>
      </c>
      <c r="AC77" s="6" t="str">
        <f ca="1">HYPERLINK("#"&amp;CELL("direccion",Tabla_471074!A73),"70")</f>
        <v>70</v>
      </c>
      <c r="AD77" t="s">
        <v>213</v>
      </c>
      <c r="AE77" s="3">
        <v>45657</v>
      </c>
    </row>
    <row r="78" spans="1:31" x14ac:dyDescent="0.25">
      <c r="A78">
        <v>2024</v>
      </c>
      <c r="B78" s="3">
        <v>45566</v>
      </c>
      <c r="C78" s="3">
        <v>45657</v>
      </c>
      <c r="D78" t="s">
        <v>84</v>
      </c>
      <c r="E78">
        <v>199</v>
      </c>
      <c r="F78" t="s">
        <v>276</v>
      </c>
      <c r="G78" t="s">
        <v>276</v>
      </c>
      <c r="H78" t="s">
        <v>225</v>
      </c>
      <c r="I78" t="s">
        <v>488</v>
      </c>
      <c r="J78" t="s">
        <v>489</v>
      </c>
      <c r="K78" t="s">
        <v>435</v>
      </c>
      <c r="L78" t="s">
        <v>91</v>
      </c>
      <c r="M78">
        <v>15437</v>
      </c>
      <c r="N78" t="s">
        <v>212</v>
      </c>
      <c r="O78">
        <v>12646.09</v>
      </c>
      <c r="P78" t="s">
        <v>212</v>
      </c>
      <c r="Q78" s="6" t="str">
        <f ca="1">HYPERLINK("#"&amp;CELL("direccion",Tabla_471065!A74),"71")</f>
        <v>71</v>
      </c>
      <c r="R78" s="6" t="str">
        <f ca="1">HYPERLINK("#"&amp;CELL("direccion",Tabla_471039!A74),"71")</f>
        <v>71</v>
      </c>
      <c r="S78" s="6" t="str">
        <f ca="1">HYPERLINK("#"&amp;CELL("direccion",Tabla_471067!A74),"71")</f>
        <v>71</v>
      </c>
      <c r="T78" s="6" t="str">
        <f ca="1">HYPERLINK("#"&amp;CELL("direccion",Tabla_471023!A74),"71")</f>
        <v>71</v>
      </c>
      <c r="U78" s="6" t="str">
        <f ca="1">HYPERLINK("#"&amp;CELL("direccion",Tabla_471047!A74),"71")</f>
        <v>71</v>
      </c>
      <c r="V78" s="6" t="str">
        <f ca="1">HYPERLINK("#"&amp;CELL("direccion",Tabla_471030!A74),"71")</f>
        <v>71</v>
      </c>
      <c r="W78" s="6" t="str">
        <f ca="1">HYPERLINK("#"&amp;CELL("direccion",Tabla_471041!A74),"71")</f>
        <v>71</v>
      </c>
      <c r="X78" s="6" t="str">
        <f ca="1">HYPERLINK("#"&amp;CELL("direccion",Tabla_471031!A74),"71")</f>
        <v>71</v>
      </c>
      <c r="Y78" s="6" t="str">
        <f ca="1">HYPERLINK("#"&amp;CELL("direccion",Tabla_471032!A74),"71")</f>
        <v>71</v>
      </c>
      <c r="Z78" s="6" t="str">
        <f ca="1">HYPERLINK("#"&amp;CELL("direccion",Tabla_471059!A74),"71")</f>
        <v>71</v>
      </c>
      <c r="AA78" s="6" t="str">
        <f ca="1">HYPERLINK("#"&amp;CELL("direccion",Tabla_471071!A74),"71")</f>
        <v>71</v>
      </c>
      <c r="AB78" s="6" t="str">
        <f ca="1">HYPERLINK("#"&amp;CELL("direccion",Tabla_471062!A74),"71")</f>
        <v>71</v>
      </c>
      <c r="AC78" s="6" t="str">
        <f ca="1">HYPERLINK("#"&amp;CELL("direccion",Tabla_471074!A74),"71")</f>
        <v>71</v>
      </c>
      <c r="AD78" t="s">
        <v>213</v>
      </c>
      <c r="AE78" s="3">
        <v>45657</v>
      </c>
    </row>
    <row r="79" spans="1:31" x14ac:dyDescent="0.25">
      <c r="A79">
        <v>2024</v>
      </c>
      <c r="B79" s="3">
        <v>45566</v>
      </c>
      <c r="C79" s="3">
        <v>45657</v>
      </c>
      <c r="D79" t="s">
        <v>84</v>
      </c>
      <c r="E79">
        <v>199</v>
      </c>
      <c r="F79" t="s">
        <v>276</v>
      </c>
      <c r="G79" t="s">
        <v>276</v>
      </c>
      <c r="H79" t="s">
        <v>225</v>
      </c>
      <c r="I79" t="s">
        <v>483</v>
      </c>
      <c r="J79" t="s">
        <v>490</v>
      </c>
      <c r="K79" t="s">
        <v>491</v>
      </c>
      <c r="L79" t="s">
        <v>91</v>
      </c>
      <c r="M79">
        <v>16470</v>
      </c>
      <c r="N79" t="s">
        <v>212</v>
      </c>
      <c r="O79">
        <v>13350.43</v>
      </c>
      <c r="P79" t="s">
        <v>212</v>
      </c>
      <c r="Q79" s="6" t="str">
        <f ca="1">HYPERLINK("#"&amp;CELL("direccion",Tabla_471065!A75),"72")</f>
        <v>72</v>
      </c>
      <c r="R79" s="6" t="str">
        <f ca="1">HYPERLINK("#"&amp;CELL("direccion",Tabla_471039!A75),"72")</f>
        <v>72</v>
      </c>
      <c r="S79" s="6" t="str">
        <f ca="1">HYPERLINK("#"&amp;CELL("direccion",Tabla_471067!A75),"72")</f>
        <v>72</v>
      </c>
      <c r="T79" s="6" t="str">
        <f ca="1">HYPERLINK("#"&amp;CELL("direccion",Tabla_471023!A75),"72")</f>
        <v>72</v>
      </c>
      <c r="U79" s="6" t="str">
        <f ca="1">HYPERLINK("#"&amp;CELL("direccion",Tabla_471047!A75),"72")</f>
        <v>72</v>
      </c>
      <c r="V79" s="6" t="str">
        <f ca="1">HYPERLINK("#"&amp;CELL("direccion",Tabla_471030!A75),"72")</f>
        <v>72</v>
      </c>
      <c r="W79" s="6" t="str">
        <f ca="1">HYPERLINK("#"&amp;CELL("direccion",Tabla_471041!A75),"72")</f>
        <v>72</v>
      </c>
      <c r="X79" s="6" t="str">
        <f ca="1">HYPERLINK("#"&amp;CELL("direccion",Tabla_471031!A75),"72")</f>
        <v>72</v>
      </c>
      <c r="Y79" s="6" t="str">
        <f ca="1">HYPERLINK("#"&amp;CELL("direccion",Tabla_471032!A75),"72")</f>
        <v>72</v>
      </c>
      <c r="Z79" s="6" t="str">
        <f ca="1">HYPERLINK("#"&amp;CELL("direccion",Tabla_471059!A75),"72")</f>
        <v>72</v>
      </c>
      <c r="AA79" s="6" t="str">
        <f ca="1">HYPERLINK("#"&amp;CELL("direccion",Tabla_471071!A75),"72")</f>
        <v>72</v>
      </c>
      <c r="AB79" s="6" t="str">
        <f ca="1">HYPERLINK("#"&amp;CELL("direccion",Tabla_471062!A75),"72")</f>
        <v>72</v>
      </c>
      <c r="AC79" s="6" t="str">
        <f ca="1">HYPERLINK("#"&amp;CELL("direccion",Tabla_471074!A75),"72")</f>
        <v>72</v>
      </c>
      <c r="AD79" t="s">
        <v>213</v>
      </c>
      <c r="AE79" s="3">
        <v>45657</v>
      </c>
    </row>
    <row r="80" spans="1:31" x14ac:dyDescent="0.25">
      <c r="A80">
        <v>2024</v>
      </c>
      <c r="B80" s="3">
        <v>45566</v>
      </c>
      <c r="C80" s="3">
        <v>45657</v>
      </c>
      <c r="D80" t="s">
        <v>84</v>
      </c>
      <c r="E80">
        <v>199</v>
      </c>
      <c r="F80" t="s">
        <v>276</v>
      </c>
      <c r="G80" t="s">
        <v>276</v>
      </c>
      <c r="H80" t="s">
        <v>225</v>
      </c>
      <c r="I80" t="s">
        <v>486</v>
      </c>
      <c r="J80" t="s">
        <v>492</v>
      </c>
      <c r="K80" t="s">
        <v>334</v>
      </c>
      <c r="L80" t="s">
        <v>92</v>
      </c>
      <c r="M80">
        <v>16470</v>
      </c>
      <c r="N80" t="s">
        <v>212</v>
      </c>
      <c r="O80">
        <v>13350.43</v>
      </c>
      <c r="P80" t="s">
        <v>212</v>
      </c>
      <c r="Q80" s="6" t="str">
        <f ca="1">HYPERLINK("#"&amp;CELL("direccion",Tabla_471065!A76),"73")</f>
        <v>73</v>
      </c>
      <c r="R80" s="6" t="str">
        <f ca="1">HYPERLINK("#"&amp;CELL("direccion",Tabla_471039!A76),"73")</f>
        <v>73</v>
      </c>
      <c r="S80" s="6" t="str">
        <f ca="1">HYPERLINK("#"&amp;CELL("direccion",Tabla_471067!A76),"73")</f>
        <v>73</v>
      </c>
      <c r="T80" s="6" t="str">
        <f ca="1">HYPERLINK("#"&amp;CELL("direccion",Tabla_471023!A76),"73")</f>
        <v>73</v>
      </c>
      <c r="U80" s="6" t="str">
        <f ca="1">HYPERLINK("#"&amp;CELL("direccion",Tabla_471047!A76),"73")</f>
        <v>73</v>
      </c>
      <c r="V80" s="6" t="str">
        <f ca="1">HYPERLINK("#"&amp;CELL("direccion",Tabla_471030!A76),"73")</f>
        <v>73</v>
      </c>
      <c r="W80" s="6" t="str">
        <f ca="1">HYPERLINK("#"&amp;CELL("direccion",Tabla_471041!A76),"73")</f>
        <v>73</v>
      </c>
      <c r="X80" s="6" t="str">
        <f ca="1">HYPERLINK("#"&amp;CELL("direccion",Tabla_471031!A76),"73")</f>
        <v>73</v>
      </c>
      <c r="Y80" s="6" t="str">
        <f ca="1">HYPERLINK("#"&amp;CELL("direccion",Tabla_471032!A76),"73")</f>
        <v>73</v>
      </c>
      <c r="Z80" s="6" t="str">
        <f ca="1">HYPERLINK("#"&amp;CELL("direccion",Tabla_471059!A76),"73")</f>
        <v>73</v>
      </c>
      <c r="AA80" s="6" t="str">
        <f ca="1">HYPERLINK("#"&amp;CELL("direccion",Tabla_471071!A76),"73")</f>
        <v>73</v>
      </c>
      <c r="AB80" s="6" t="str">
        <f ca="1">HYPERLINK("#"&amp;CELL("direccion",Tabla_471062!A76),"73")</f>
        <v>73</v>
      </c>
      <c r="AC80" s="6" t="str">
        <f ca="1">HYPERLINK("#"&amp;CELL("direccion",Tabla_471074!A76),"73")</f>
        <v>73</v>
      </c>
      <c r="AD80" t="s">
        <v>213</v>
      </c>
      <c r="AE80" s="3">
        <v>45657</v>
      </c>
    </row>
    <row r="81" spans="1:31" x14ac:dyDescent="0.25">
      <c r="A81">
        <v>2024</v>
      </c>
      <c r="B81" s="3">
        <v>45566</v>
      </c>
      <c r="C81" s="3">
        <v>45657</v>
      </c>
      <c r="D81" t="s">
        <v>84</v>
      </c>
      <c r="E81">
        <v>199</v>
      </c>
      <c r="F81" t="s">
        <v>276</v>
      </c>
      <c r="G81" t="s">
        <v>276</v>
      </c>
      <c r="H81" t="s">
        <v>225</v>
      </c>
      <c r="I81" t="s">
        <v>493</v>
      </c>
      <c r="J81" t="s">
        <v>406</v>
      </c>
      <c r="K81" t="s">
        <v>320</v>
      </c>
      <c r="L81" t="s">
        <v>91</v>
      </c>
      <c r="M81">
        <v>15437</v>
      </c>
      <c r="N81" t="s">
        <v>212</v>
      </c>
      <c r="O81">
        <v>12646.09</v>
      </c>
      <c r="P81" t="s">
        <v>212</v>
      </c>
      <c r="Q81" s="6" t="str">
        <f ca="1">HYPERLINK("#"&amp;CELL("direccion",Tabla_471065!A77),"74")</f>
        <v>74</v>
      </c>
      <c r="R81" s="6" t="str">
        <f ca="1">HYPERLINK("#"&amp;CELL("direccion",Tabla_471039!A77),"74")</f>
        <v>74</v>
      </c>
      <c r="S81" s="6" t="str">
        <f ca="1">HYPERLINK("#"&amp;CELL("direccion",Tabla_471067!A77),"74")</f>
        <v>74</v>
      </c>
      <c r="T81" s="6" t="str">
        <f ca="1">HYPERLINK("#"&amp;CELL("direccion",Tabla_471023!A77),"74")</f>
        <v>74</v>
      </c>
      <c r="U81" s="6" t="str">
        <f ca="1">HYPERLINK("#"&amp;CELL("direccion",Tabla_471047!A77),"74")</f>
        <v>74</v>
      </c>
      <c r="V81" s="6" t="str">
        <f ca="1">HYPERLINK("#"&amp;CELL("direccion",Tabla_471030!A77),"74")</f>
        <v>74</v>
      </c>
      <c r="W81" s="6" t="str">
        <f ca="1">HYPERLINK("#"&amp;CELL("direccion",Tabla_471041!A77),"74")</f>
        <v>74</v>
      </c>
      <c r="X81" s="6" t="str">
        <f ca="1">HYPERLINK("#"&amp;CELL("direccion",Tabla_471031!A77),"74")</f>
        <v>74</v>
      </c>
      <c r="Y81" s="6" t="str">
        <f ca="1">HYPERLINK("#"&amp;CELL("direccion",Tabla_471032!A77),"74")</f>
        <v>74</v>
      </c>
      <c r="Z81" s="6" t="str">
        <f ca="1">HYPERLINK("#"&amp;CELL("direccion",Tabla_471059!A77),"74")</f>
        <v>74</v>
      </c>
      <c r="AA81" s="6" t="str">
        <f ca="1">HYPERLINK("#"&amp;CELL("direccion",Tabla_471071!A77),"74")</f>
        <v>74</v>
      </c>
      <c r="AB81" s="6" t="str">
        <f ca="1">HYPERLINK("#"&amp;CELL("direccion",Tabla_471062!A77),"74")</f>
        <v>74</v>
      </c>
      <c r="AC81" s="6" t="str">
        <f ca="1">HYPERLINK("#"&amp;CELL("direccion",Tabla_471074!A77),"74")</f>
        <v>74</v>
      </c>
      <c r="AD81" t="s">
        <v>213</v>
      </c>
      <c r="AE81" s="3">
        <v>45657</v>
      </c>
    </row>
    <row r="82" spans="1:31" x14ac:dyDescent="0.25">
      <c r="A82">
        <v>2024</v>
      </c>
      <c r="B82" s="3">
        <v>45566</v>
      </c>
      <c r="C82" s="3">
        <v>45657</v>
      </c>
      <c r="D82" t="s">
        <v>84</v>
      </c>
      <c r="E82">
        <v>199</v>
      </c>
      <c r="F82" t="s">
        <v>276</v>
      </c>
      <c r="G82" t="s">
        <v>276</v>
      </c>
      <c r="H82" t="s">
        <v>225</v>
      </c>
      <c r="I82" t="s">
        <v>494</v>
      </c>
      <c r="J82" t="s">
        <v>495</v>
      </c>
      <c r="K82" t="s">
        <v>346</v>
      </c>
      <c r="L82" t="s">
        <v>92</v>
      </c>
      <c r="M82">
        <v>16470</v>
      </c>
      <c r="N82" t="s">
        <v>212</v>
      </c>
      <c r="O82">
        <v>13350.43</v>
      </c>
      <c r="P82" t="s">
        <v>212</v>
      </c>
      <c r="Q82" s="6" t="str">
        <f ca="1">HYPERLINK("#"&amp;CELL("direccion",Tabla_471065!A78),"75")</f>
        <v>75</v>
      </c>
      <c r="R82" s="6" t="str">
        <f ca="1">HYPERLINK("#"&amp;CELL("direccion",Tabla_471039!A78),"75")</f>
        <v>75</v>
      </c>
      <c r="S82" s="6" t="str">
        <f ca="1">HYPERLINK("#"&amp;CELL("direccion",Tabla_471067!A78),"75")</f>
        <v>75</v>
      </c>
      <c r="T82" s="6" t="str">
        <f ca="1">HYPERLINK("#"&amp;CELL("direccion",Tabla_471023!A78),"75")</f>
        <v>75</v>
      </c>
      <c r="U82" s="6" t="str">
        <f ca="1">HYPERLINK("#"&amp;CELL("direccion",Tabla_471047!A78),"75")</f>
        <v>75</v>
      </c>
      <c r="V82" s="6" t="str">
        <f ca="1">HYPERLINK("#"&amp;CELL("direccion",Tabla_471030!A78),"75")</f>
        <v>75</v>
      </c>
      <c r="W82" s="6" t="str">
        <f ca="1">HYPERLINK("#"&amp;CELL("direccion",Tabla_471041!A78),"75")</f>
        <v>75</v>
      </c>
      <c r="X82" s="6" t="str">
        <f ca="1">HYPERLINK("#"&amp;CELL("direccion",Tabla_471031!A78),"75")</f>
        <v>75</v>
      </c>
      <c r="Y82" s="6" t="str">
        <f ca="1">HYPERLINK("#"&amp;CELL("direccion",Tabla_471032!A78),"75")</f>
        <v>75</v>
      </c>
      <c r="Z82" s="6" t="str">
        <f ca="1">HYPERLINK("#"&amp;CELL("direccion",Tabla_471059!A78),"75")</f>
        <v>75</v>
      </c>
      <c r="AA82" s="6" t="str">
        <f ca="1">HYPERLINK("#"&amp;CELL("direccion",Tabla_471071!A78),"75")</f>
        <v>75</v>
      </c>
      <c r="AB82" s="6" t="str">
        <f ca="1">HYPERLINK("#"&amp;CELL("direccion",Tabla_471062!A78),"75")</f>
        <v>75</v>
      </c>
      <c r="AC82" s="6" t="str">
        <f ca="1">HYPERLINK("#"&amp;CELL("direccion",Tabla_471074!A78),"75")</f>
        <v>75</v>
      </c>
      <c r="AD82" t="s">
        <v>213</v>
      </c>
      <c r="AE82" s="3">
        <v>45657</v>
      </c>
    </row>
    <row r="83" spans="1:31" x14ac:dyDescent="0.25">
      <c r="A83">
        <v>2024</v>
      </c>
      <c r="B83" s="3">
        <v>45566</v>
      </c>
      <c r="C83" s="3">
        <v>45657</v>
      </c>
      <c r="D83" t="s">
        <v>84</v>
      </c>
      <c r="E83">
        <v>199</v>
      </c>
      <c r="F83" t="s">
        <v>276</v>
      </c>
      <c r="G83" t="s">
        <v>276</v>
      </c>
      <c r="H83" t="s">
        <v>225</v>
      </c>
      <c r="I83" t="s">
        <v>496</v>
      </c>
      <c r="J83" t="s">
        <v>497</v>
      </c>
      <c r="K83" t="s">
        <v>323</v>
      </c>
      <c r="L83" t="s">
        <v>91</v>
      </c>
      <c r="M83">
        <v>16470</v>
      </c>
      <c r="N83" t="s">
        <v>212</v>
      </c>
      <c r="O83">
        <v>13350.43</v>
      </c>
      <c r="P83" t="s">
        <v>212</v>
      </c>
      <c r="Q83" s="6" t="str">
        <f ca="1">HYPERLINK("#"&amp;CELL("direccion",Tabla_471065!A79),"76")</f>
        <v>76</v>
      </c>
      <c r="R83" s="6" t="str">
        <f ca="1">HYPERLINK("#"&amp;CELL("direccion",Tabla_471039!A79),"76")</f>
        <v>76</v>
      </c>
      <c r="S83" s="6" t="str">
        <f ca="1">HYPERLINK("#"&amp;CELL("direccion",Tabla_471067!A79),"76")</f>
        <v>76</v>
      </c>
      <c r="T83" s="6" t="str">
        <f ca="1">HYPERLINK("#"&amp;CELL("direccion",Tabla_471023!A79),"76")</f>
        <v>76</v>
      </c>
      <c r="U83" s="6" t="str">
        <f ca="1">HYPERLINK("#"&amp;CELL("direccion",Tabla_471047!A79),"76")</f>
        <v>76</v>
      </c>
      <c r="V83" s="6" t="str">
        <f ca="1">HYPERLINK("#"&amp;CELL("direccion",Tabla_471030!A79),"76")</f>
        <v>76</v>
      </c>
      <c r="W83" s="6" t="str">
        <f ca="1">HYPERLINK("#"&amp;CELL("direccion",Tabla_471041!A79),"76")</f>
        <v>76</v>
      </c>
      <c r="X83" s="6" t="str">
        <f ca="1">HYPERLINK("#"&amp;CELL("direccion",Tabla_471031!A79),"76")</f>
        <v>76</v>
      </c>
      <c r="Y83" s="6" t="str">
        <f ca="1">HYPERLINK("#"&amp;CELL("direccion",Tabla_471032!A79),"76")</f>
        <v>76</v>
      </c>
      <c r="Z83" s="6" t="str">
        <f ca="1">HYPERLINK("#"&amp;CELL("direccion",Tabla_471059!A79),"76")</f>
        <v>76</v>
      </c>
      <c r="AA83" s="6" t="str">
        <f ca="1">HYPERLINK("#"&amp;CELL("direccion",Tabla_471071!A79),"76")</f>
        <v>76</v>
      </c>
      <c r="AB83" s="6" t="str">
        <f ca="1">HYPERLINK("#"&amp;CELL("direccion",Tabla_471062!A79),"76")</f>
        <v>76</v>
      </c>
      <c r="AC83" s="6" t="str">
        <f ca="1">HYPERLINK("#"&amp;CELL("direccion",Tabla_471074!A79),"76")</f>
        <v>76</v>
      </c>
      <c r="AD83" t="s">
        <v>213</v>
      </c>
      <c r="AE83" s="3">
        <v>45657</v>
      </c>
    </row>
    <row r="84" spans="1:31" x14ac:dyDescent="0.25">
      <c r="A84">
        <v>2024</v>
      </c>
      <c r="B84" s="3">
        <v>45566</v>
      </c>
      <c r="C84" s="3">
        <v>45657</v>
      </c>
      <c r="D84" t="s">
        <v>84</v>
      </c>
      <c r="E84">
        <v>199</v>
      </c>
      <c r="F84" t="s">
        <v>276</v>
      </c>
      <c r="G84" t="s">
        <v>276</v>
      </c>
      <c r="H84" t="s">
        <v>225</v>
      </c>
      <c r="I84" t="s">
        <v>498</v>
      </c>
      <c r="J84" t="s">
        <v>499</v>
      </c>
      <c r="K84" t="s">
        <v>500</v>
      </c>
      <c r="L84" t="s">
        <v>92</v>
      </c>
      <c r="M84">
        <v>16470</v>
      </c>
      <c r="N84" t="s">
        <v>212</v>
      </c>
      <c r="O84">
        <v>13350.43</v>
      </c>
      <c r="P84" t="s">
        <v>212</v>
      </c>
      <c r="Q84" s="6" t="str">
        <f ca="1">HYPERLINK("#"&amp;CELL("direccion",Tabla_471065!A80),"77")</f>
        <v>77</v>
      </c>
      <c r="R84" s="6" t="str">
        <f ca="1">HYPERLINK("#"&amp;CELL("direccion",Tabla_471039!A80),"77")</f>
        <v>77</v>
      </c>
      <c r="S84" s="6" t="str">
        <f ca="1">HYPERLINK("#"&amp;CELL("direccion",Tabla_471067!A80),"77")</f>
        <v>77</v>
      </c>
      <c r="T84" s="6" t="str">
        <f ca="1">HYPERLINK("#"&amp;CELL("direccion",Tabla_471023!A80),"77")</f>
        <v>77</v>
      </c>
      <c r="U84" s="6" t="str">
        <f ca="1">HYPERLINK("#"&amp;CELL("direccion",Tabla_471047!A80),"77")</f>
        <v>77</v>
      </c>
      <c r="V84" s="6" t="str">
        <f ca="1">HYPERLINK("#"&amp;CELL("direccion",Tabla_471030!A80),"77")</f>
        <v>77</v>
      </c>
      <c r="W84" s="6" t="str">
        <f ca="1">HYPERLINK("#"&amp;CELL("direccion",Tabla_471041!A80),"77")</f>
        <v>77</v>
      </c>
      <c r="X84" s="6" t="str">
        <f ca="1">HYPERLINK("#"&amp;CELL("direccion",Tabla_471031!A80),"77")</f>
        <v>77</v>
      </c>
      <c r="Y84" s="6" t="str">
        <f ca="1">HYPERLINK("#"&amp;CELL("direccion",Tabla_471032!A80),"77")</f>
        <v>77</v>
      </c>
      <c r="Z84" s="6" t="str">
        <f ca="1">HYPERLINK("#"&amp;CELL("direccion",Tabla_471059!A80),"77")</f>
        <v>77</v>
      </c>
      <c r="AA84" s="6" t="str">
        <f ca="1">HYPERLINK("#"&amp;CELL("direccion",Tabla_471071!A80),"77")</f>
        <v>77</v>
      </c>
      <c r="AB84" s="6" t="str">
        <f ca="1">HYPERLINK("#"&amp;CELL("direccion",Tabla_471062!A80),"77")</f>
        <v>77</v>
      </c>
      <c r="AC84" s="6" t="str">
        <f ca="1">HYPERLINK("#"&amp;CELL("direccion",Tabla_471074!A80),"77")</f>
        <v>77</v>
      </c>
      <c r="AD84" t="s">
        <v>213</v>
      </c>
      <c r="AE84" s="3">
        <v>45657</v>
      </c>
    </row>
    <row r="85" spans="1:31" x14ac:dyDescent="0.25">
      <c r="A85">
        <v>2024</v>
      </c>
      <c r="B85" s="3">
        <v>45566</v>
      </c>
      <c r="C85" s="3">
        <v>45657</v>
      </c>
      <c r="D85" t="s">
        <v>84</v>
      </c>
      <c r="E85">
        <v>199</v>
      </c>
      <c r="F85" t="s">
        <v>276</v>
      </c>
      <c r="G85" t="s">
        <v>276</v>
      </c>
      <c r="H85" t="s">
        <v>225</v>
      </c>
      <c r="I85" t="s">
        <v>501</v>
      </c>
      <c r="J85" t="s">
        <v>502</v>
      </c>
      <c r="K85" t="s">
        <v>503</v>
      </c>
      <c r="L85" t="s">
        <v>92</v>
      </c>
      <c r="M85">
        <v>16470</v>
      </c>
      <c r="N85" t="s">
        <v>212</v>
      </c>
      <c r="O85">
        <v>13350.43</v>
      </c>
      <c r="P85" t="s">
        <v>212</v>
      </c>
      <c r="Q85" s="6" t="str">
        <f ca="1">HYPERLINK("#"&amp;CELL("direccion",Tabla_471065!A81),"78")</f>
        <v>78</v>
      </c>
      <c r="R85" s="6" t="str">
        <f ca="1">HYPERLINK("#"&amp;CELL("direccion",Tabla_471039!A81),"78")</f>
        <v>78</v>
      </c>
      <c r="S85" s="6" t="str">
        <f ca="1">HYPERLINK("#"&amp;CELL("direccion",Tabla_471067!A81),"78")</f>
        <v>78</v>
      </c>
      <c r="T85" s="6" t="str">
        <f ca="1">HYPERLINK("#"&amp;CELL("direccion",Tabla_471023!A81),"78")</f>
        <v>78</v>
      </c>
      <c r="U85" s="6" t="str">
        <f ca="1">HYPERLINK("#"&amp;CELL("direccion",Tabla_471047!A81),"78")</f>
        <v>78</v>
      </c>
      <c r="V85" s="6" t="str">
        <f ca="1">HYPERLINK("#"&amp;CELL("direccion",Tabla_471030!A81),"78")</f>
        <v>78</v>
      </c>
      <c r="W85" s="6" t="str">
        <f ca="1">HYPERLINK("#"&amp;CELL("direccion",Tabla_471041!A81),"78")</f>
        <v>78</v>
      </c>
      <c r="X85" s="6" t="str">
        <f ca="1">HYPERLINK("#"&amp;CELL("direccion",Tabla_471031!A81),"78")</f>
        <v>78</v>
      </c>
      <c r="Y85" s="6" t="str">
        <f ca="1">HYPERLINK("#"&amp;CELL("direccion",Tabla_471032!A81),"78")</f>
        <v>78</v>
      </c>
      <c r="Z85" s="6" t="str">
        <f ca="1">HYPERLINK("#"&amp;CELL("direccion",Tabla_471059!A81),"78")</f>
        <v>78</v>
      </c>
      <c r="AA85" s="6" t="str">
        <f ca="1">HYPERLINK("#"&amp;CELL("direccion",Tabla_471071!A81),"78")</f>
        <v>78</v>
      </c>
      <c r="AB85" s="6" t="str">
        <f ca="1">HYPERLINK("#"&amp;CELL("direccion",Tabla_471062!A81),"78")</f>
        <v>78</v>
      </c>
      <c r="AC85" s="6" t="str">
        <f ca="1">HYPERLINK("#"&amp;CELL("direccion",Tabla_471074!A81),"78")</f>
        <v>78</v>
      </c>
      <c r="AD85" t="s">
        <v>213</v>
      </c>
      <c r="AE85" s="3">
        <v>45657</v>
      </c>
    </row>
    <row r="86" spans="1:31" x14ac:dyDescent="0.25">
      <c r="A86">
        <v>2024</v>
      </c>
      <c r="B86" s="3">
        <v>45566</v>
      </c>
      <c r="C86" s="3">
        <v>45657</v>
      </c>
      <c r="D86" t="s">
        <v>84</v>
      </c>
      <c r="E86">
        <v>199</v>
      </c>
      <c r="F86" t="s">
        <v>276</v>
      </c>
      <c r="G86" t="s">
        <v>276</v>
      </c>
      <c r="H86" t="s">
        <v>225</v>
      </c>
      <c r="I86" t="s">
        <v>504</v>
      </c>
      <c r="J86" t="s">
        <v>433</v>
      </c>
      <c r="K86" t="s">
        <v>341</v>
      </c>
      <c r="L86" t="s">
        <v>91</v>
      </c>
      <c r="M86">
        <v>16470</v>
      </c>
      <c r="N86" t="s">
        <v>212</v>
      </c>
      <c r="O86">
        <v>13350.43</v>
      </c>
      <c r="P86" t="s">
        <v>212</v>
      </c>
      <c r="Q86" s="6" t="str">
        <f ca="1">HYPERLINK("#"&amp;CELL("direccion",Tabla_471065!A82),"79")</f>
        <v>79</v>
      </c>
      <c r="R86" s="6" t="str">
        <f ca="1">HYPERLINK("#"&amp;CELL("direccion",Tabla_471039!A82),"79")</f>
        <v>79</v>
      </c>
      <c r="S86" s="6" t="str">
        <f ca="1">HYPERLINK("#"&amp;CELL("direccion",Tabla_471067!A82),"79")</f>
        <v>79</v>
      </c>
      <c r="T86" s="6" t="str">
        <f ca="1">HYPERLINK("#"&amp;CELL("direccion",Tabla_471023!A82),"79")</f>
        <v>79</v>
      </c>
      <c r="U86" s="6" t="str">
        <f ca="1">HYPERLINK("#"&amp;CELL("direccion",Tabla_471047!A82),"79")</f>
        <v>79</v>
      </c>
      <c r="V86" s="6" t="str">
        <f ca="1">HYPERLINK("#"&amp;CELL("direccion",Tabla_471030!A82),"79")</f>
        <v>79</v>
      </c>
      <c r="W86" s="6" t="str">
        <f ca="1">HYPERLINK("#"&amp;CELL("direccion",Tabla_471041!A82),"79")</f>
        <v>79</v>
      </c>
      <c r="X86" s="6" t="str">
        <f ca="1">HYPERLINK("#"&amp;CELL("direccion",Tabla_471031!A82),"79")</f>
        <v>79</v>
      </c>
      <c r="Y86" s="6" t="str">
        <f ca="1">HYPERLINK("#"&amp;CELL("direccion",Tabla_471032!A82),"79")</f>
        <v>79</v>
      </c>
      <c r="Z86" s="6" t="str">
        <f ca="1">HYPERLINK("#"&amp;CELL("direccion",Tabla_471059!A82),"79")</f>
        <v>79</v>
      </c>
      <c r="AA86" s="6" t="str">
        <f ca="1">HYPERLINK("#"&amp;CELL("direccion",Tabla_471071!A82),"79")</f>
        <v>79</v>
      </c>
      <c r="AB86" s="6" t="str">
        <f ca="1">HYPERLINK("#"&amp;CELL("direccion",Tabla_471062!A82),"79")</f>
        <v>79</v>
      </c>
      <c r="AC86" s="6" t="str">
        <f ca="1">HYPERLINK("#"&amp;CELL("direccion",Tabla_471074!A82),"79")</f>
        <v>79</v>
      </c>
      <c r="AD86" t="s">
        <v>213</v>
      </c>
      <c r="AE86" s="3">
        <v>45657</v>
      </c>
    </row>
    <row r="87" spans="1:31" x14ac:dyDescent="0.25">
      <c r="A87">
        <v>2024</v>
      </c>
      <c r="B87" s="3">
        <v>45566</v>
      </c>
      <c r="C87" s="3">
        <v>45657</v>
      </c>
      <c r="D87" t="s">
        <v>84</v>
      </c>
      <c r="E87">
        <v>199</v>
      </c>
      <c r="F87" t="s">
        <v>276</v>
      </c>
      <c r="G87" t="s">
        <v>276</v>
      </c>
      <c r="H87" t="s">
        <v>225</v>
      </c>
      <c r="I87" t="s">
        <v>505</v>
      </c>
      <c r="J87" t="s">
        <v>433</v>
      </c>
      <c r="K87" t="s">
        <v>506</v>
      </c>
      <c r="L87" t="s">
        <v>91</v>
      </c>
      <c r="M87">
        <v>15437</v>
      </c>
      <c r="N87" t="s">
        <v>212</v>
      </c>
      <c r="O87">
        <v>12646.09</v>
      </c>
      <c r="P87" t="s">
        <v>212</v>
      </c>
      <c r="Q87" s="6" t="str">
        <f ca="1">HYPERLINK("#"&amp;CELL("direccion",Tabla_471065!A83),"80")</f>
        <v>80</v>
      </c>
      <c r="R87" s="6" t="str">
        <f ca="1">HYPERLINK("#"&amp;CELL("direccion",Tabla_471039!A83),"80")</f>
        <v>80</v>
      </c>
      <c r="S87" s="6" t="str">
        <f ca="1">HYPERLINK("#"&amp;CELL("direccion",Tabla_471067!A83),"80")</f>
        <v>80</v>
      </c>
      <c r="T87" s="6" t="str">
        <f ca="1">HYPERLINK("#"&amp;CELL("direccion",Tabla_471023!A83),"80")</f>
        <v>80</v>
      </c>
      <c r="U87" s="6" t="str">
        <f ca="1">HYPERLINK("#"&amp;CELL("direccion",Tabla_471047!A83),"80")</f>
        <v>80</v>
      </c>
      <c r="V87" s="6" t="str">
        <f ca="1">HYPERLINK("#"&amp;CELL("direccion",Tabla_471030!A83),"80")</f>
        <v>80</v>
      </c>
      <c r="W87" s="6" t="str">
        <f ca="1">HYPERLINK("#"&amp;CELL("direccion",Tabla_471041!A83),"80")</f>
        <v>80</v>
      </c>
      <c r="X87" s="6" t="str">
        <f ca="1">HYPERLINK("#"&amp;CELL("direccion",Tabla_471031!A83),"80")</f>
        <v>80</v>
      </c>
      <c r="Y87" s="6" t="str">
        <f ca="1">HYPERLINK("#"&amp;CELL("direccion",Tabla_471032!A83),"80")</f>
        <v>80</v>
      </c>
      <c r="Z87" s="6" t="str">
        <f ca="1">HYPERLINK("#"&amp;CELL("direccion",Tabla_471059!A83),"80")</f>
        <v>80</v>
      </c>
      <c r="AA87" s="6" t="str">
        <f ca="1">HYPERLINK("#"&amp;CELL("direccion",Tabla_471071!A83),"80")</f>
        <v>80</v>
      </c>
      <c r="AB87" s="6" t="str">
        <f ca="1">HYPERLINK("#"&amp;CELL("direccion",Tabla_471062!A83),"80")</f>
        <v>80</v>
      </c>
      <c r="AC87" s="6" t="str">
        <f ca="1">HYPERLINK("#"&amp;CELL("direccion",Tabla_471074!A83),"80")</f>
        <v>80</v>
      </c>
      <c r="AD87" t="s">
        <v>213</v>
      </c>
      <c r="AE87" s="3">
        <v>45657</v>
      </c>
    </row>
    <row r="88" spans="1:31" x14ac:dyDescent="0.25">
      <c r="A88">
        <v>2024</v>
      </c>
      <c r="B88" s="3">
        <v>45566</v>
      </c>
      <c r="C88" s="3">
        <v>45657</v>
      </c>
      <c r="D88" t="s">
        <v>84</v>
      </c>
      <c r="E88">
        <v>199</v>
      </c>
      <c r="F88" t="s">
        <v>276</v>
      </c>
      <c r="G88" t="s">
        <v>276</v>
      </c>
      <c r="H88" t="s">
        <v>225</v>
      </c>
      <c r="I88" t="s">
        <v>507</v>
      </c>
      <c r="J88" t="s">
        <v>508</v>
      </c>
      <c r="K88" t="s">
        <v>322</v>
      </c>
      <c r="L88" t="s">
        <v>92</v>
      </c>
      <c r="M88">
        <v>16470</v>
      </c>
      <c r="N88" t="s">
        <v>212</v>
      </c>
      <c r="O88">
        <v>13350.43</v>
      </c>
      <c r="P88" t="s">
        <v>212</v>
      </c>
      <c r="Q88" s="6" t="str">
        <f ca="1">HYPERLINK("#"&amp;CELL("direccion",Tabla_471065!A84),"81")</f>
        <v>81</v>
      </c>
      <c r="R88" s="6" t="str">
        <f ca="1">HYPERLINK("#"&amp;CELL("direccion",Tabla_471039!A84),"81")</f>
        <v>81</v>
      </c>
      <c r="S88" s="6" t="str">
        <f ca="1">HYPERLINK("#"&amp;CELL("direccion",Tabla_471067!A84),"81")</f>
        <v>81</v>
      </c>
      <c r="T88" s="6" t="str">
        <f ca="1">HYPERLINK("#"&amp;CELL("direccion",Tabla_471023!A84),"81")</f>
        <v>81</v>
      </c>
      <c r="U88" s="6" t="str">
        <f ca="1">HYPERLINK("#"&amp;CELL("direccion",Tabla_471047!A84),"81")</f>
        <v>81</v>
      </c>
      <c r="V88" s="6" t="str">
        <f ca="1">HYPERLINK("#"&amp;CELL("direccion",Tabla_471030!A84),"81")</f>
        <v>81</v>
      </c>
      <c r="W88" s="6" t="str">
        <f ca="1">HYPERLINK("#"&amp;CELL("direccion",Tabla_471041!A84),"81")</f>
        <v>81</v>
      </c>
      <c r="X88" s="6" t="str">
        <f ca="1">HYPERLINK("#"&amp;CELL("direccion",Tabla_471031!A84),"81")</f>
        <v>81</v>
      </c>
      <c r="Y88" s="6" t="str">
        <f ca="1">HYPERLINK("#"&amp;CELL("direccion",Tabla_471032!A84),"81")</f>
        <v>81</v>
      </c>
      <c r="Z88" s="6" t="str">
        <f ca="1">HYPERLINK("#"&amp;CELL("direccion",Tabla_471059!A84),"81")</f>
        <v>81</v>
      </c>
      <c r="AA88" s="6" t="str">
        <f ca="1">HYPERLINK("#"&amp;CELL("direccion",Tabla_471071!A84),"81")</f>
        <v>81</v>
      </c>
      <c r="AB88" s="6" t="str">
        <f ca="1">HYPERLINK("#"&amp;CELL("direccion",Tabla_471062!A84),"81")</f>
        <v>81</v>
      </c>
      <c r="AC88" s="6" t="str">
        <f ca="1">HYPERLINK("#"&amp;CELL("direccion",Tabla_471074!A84),"81")</f>
        <v>81</v>
      </c>
      <c r="AD88" t="s">
        <v>213</v>
      </c>
      <c r="AE88" s="3">
        <v>45657</v>
      </c>
    </row>
    <row r="89" spans="1:31" x14ac:dyDescent="0.25">
      <c r="A89">
        <v>2024</v>
      </c>
      <c r="B89" s="3">
        <v>45566</v>
      </c>
      <c r="C89" s="3">
        <v>45657</v>
      </c>
      <c r="D89" t="s">
        <v>84</v>
      </c>
      <c r="E89">
        <v>199</v>
      </c>
      <c r="F89" t="s">
        <v>276</v>
      </c>
      <c r="G89" t="s">
        <v>276</v>
      </c>
      <c r="H89" t="s">
        <v>225</v>
      </c>
      <c r="I89" t="s">
        <v>509</v>
      </c>
      <c r="J89" t="s">
        <v>410</v>
      </c>
      <c r="K89" t="s">
        <v>377</v>
      </c>
      <c r="L89" t="s">
        <v>91</v>
      </c>
      <c r="M89">
        <v>15437</v>
      </c>
      <c r="N89" t="s">
        <v>212</v>
      </c>
      <c r="O89">
        <v>12646.09</v>
      </c>
      <c r="P89" t="s">
        <v>212</v>
      </c>
      <c r="Q89" s="6" t="str">
        <f ca="1">HYPERLINK("#"&amp;CELL("direccion",Tabla_471065!A85),"82")</f>
        <v>82</v>
      </c>
      <c r="R89" s="6" t="str">
        <f ca="1">HYPERLINK("#"&amp;CELL("direccion",Tabla_471039!A85),"82")</f>
        <v>82</v>
      </c>
      <c r="S89" s="6" t="str">
        <f ca="1">HYPERLINK("#"&amp;CELL("direccion",Tabla_471067!A85),"82")</f>
        <v>82</v>
      </c>
      <c r="T89" s="6" t="str">
        <f ca="1">HYPERLINK("#"&amp;CELL("direccion",Tabla_471023!A85),"82")</f>
        <v>82</v>
      </c>
      <c r="U89" s="6" t="str">
        <f ca="1">HYPERLINK("#"&amp;CELL("direccion",Tabla_471047!A85),"82")</f>
        <v>82</v>
      </c>
      <c r="V89" s="6" t="str">
        <f ca="1">HYPERLINK("#"&amp;CELL("direccion",Tabla_471030!A85),"82")</f>
        <v>82</v>
      </c>
      <c r="W89" s="6" t="str">
        <f ca="1">HYPERLINK("#"&amp;CELL("direccion",Tabla_471041!A85),"82")</f>
        <v>82</v>
      </c>
      <c r="X89" s="6" t="str">
        <f ca="1">HYPERLINK("#"&amp;CELL("direccion",Tabla_471031!A85),"82")</f>
        <v>82</v>
      </c>
      <c r="Y89" s="6" t="str">
        <f ca="1">HYPERLINK("#"&amp;CELL("direccion",Tabla_471032!A85),"82")</f>
        <v>82</v>
      </c>
      <c r="Z89" s="6" t="str">
        <f ca="1">HYPERLINK("#"&amp;CELL("direccion",Tabla_471059!A85),"82")</f>
        <v>82</v>
      </c>
      <c r="AA89" s="6" t="str">
        <f ca="1">HYPERLINK("#"&amp;CELL("direccion",Tabla_471071!A85),"82")</f>
        <v>82</v>
      </c>
      <c r="AB89" s="6" t="str">
        <f ca="1">HYPERLINK("#"&amp;CELL("direccion",Tabla_471062!A85),"82")</f>
        <v>82</v>
      </c>
      <c r="AC89" s="6" t="str">
        <f ca="1">HYPERLINK("#"&amp;CELL("direccion",Tabla_471074!A85),"82")</f>
        <v>82</v>
      </c>
      <c r="AD89" t="s">
        <v>213</v>
      </c>
      <c r="AE89" s="3">
        <v>45657</v>
      </c>
    </row>
    <row r="90" spans="1:31" x14ac:dyDescent="0.25">
      <c r="A90">
        <v>2024</v>
      </c>
      <c r="B90" s="3">
        <v>45566</v>
      </c>
      <c r="C90" s="3">
        <v>45657</v>
      </c>
      <c r="D90" t="s">
        <v>84</v>
      </c>
      <c r="E90">
        <v>199</v>
      </c>
      <c r="F90" t="s">
        <v>276</v>
      </c>
      <c r="G90" t="s">
        <v>276</v>
      </c>
      <c r="H90" t="s">
        <v>225</v>
      </c>
      <c r="I90" t="s">
        <v>358</v>
      </c>
      <c r="J90" t="s">
        <v>510</v>
      </c>
      <c r="K90" t="s">
        <v>511</v>
      </c>
      <c r="L90" t="s">
        <v>92</v>
      </c>
      <c r="M90">
        <v>16470</v>
      </c>
      <c r="N90" t="s">
        <v>212</v>
      </c>
      <c r="O90">
        <v>13350.43</v>
      </c>
      <c r="P90" t="s">
        <v>212</v>
      </c>
      <c r="Q90" s="6" t="str">
        <f ca="1">HYPERLINK("#"&amp;CELL("direccion",Tabla_471065!A86),"83")</f>
        <v>83</v>
      </c>
      <c r="R90" s="6" t="str">
        <f ca="1">HYPERLINK("#"&amp;CELL("direccion",Tabla_471039!A86),"83")</f>
        <v>83</v>
      </c>
      <c r="S90" s="6" t="str">
        <f ca="1">HYPERLINK("#"&amp;CELL("direccion",Tabla_471067!A86),"83")</f>
        <v>83</v>
      </c>
      <c r="T90" s="6" t="str">
        <f ca="1">HYPERLINK("#"&amp;CELL("direccion",Tabla_471023!A86),"83")</f>
        <v>83</v>
      </c>
      <c r="U90" s="6" t="str">
        <f ca="1">HYPERLINK("#"&amp;CELL("direccion",Tabla_471047!A86),"83")</f>
        <v>83</v>
      </c>
      <c r="V90" s="6" t="str">
        <f ca="1">HYPERLINK("#"&amp;CELL("direccion",Tabla_471030!A86),"83")</f>
        <v>83</v>
      </c>
      <c r="W90" s="6" t="str">
        <f ca="1">HYPERLINK("#"&amp;CELL("direccion",Tabla_471041!A86),"83")</f>
        <v>83</v>
      </c>
      <c r="X90" s="6" t="str">
        <f ca="1">HYPERLINK("#"&amp;CELL("direccion",Tabla_471031!A86),"83")</f>
        <v>83</v>
      </c>
      <c r="Y90" s="6" t="str">
        <f ca="1">HYPERLINK("#"&amp;CELL("direccion",Tabla_471032!A86),"83")</f>
        <v>83</v>
      </c>
      <c r="Z90" s="6" t="str">
        <f ca="1">HYPERLINK("#"&amp;CELL("direccion",Tabla_471059!A86),"83")</f>
        <v>83</v>
      </c>
      <c r="AA90" s="6" t="str">
        <f ca="1">HYPERLINK("#"&amp;CELL("direccion",Tabla_471071!A86),"83")</f>
        <v>83</v>
      </c>
      <c r="AB90" s="6" t="str">
        <f ca="1">HYPERLINK("#"&amp;CELL("direccion",Tabla_471062!A86),"83")</f>
        <v>83</v>
      </c>
      <c r="AC90" s="6" t="str">
        <f ca="1">HYPERLINK("#"&amp;CELL("direccion",Tabla_471074!A86),"83")</f>
        <v>83</v>
      </c>
      <c r="AD90" t="s">
        <v>213</v>
      </c>
      <c r="AE90" s="3">
        <v>45657</v>
      </c>
    </row>
    <row r="91" spans="1:31" x14ac:dyDescent="0.25">
      <c r="A91">
        <v>2024</v>
      </c>
      <c r="B91" s="3">
        <v>45566</v>
      </c>
      <c r="C91" s="3">
        <v>45657</v>
      </c>
      <c r="D91" t="s">
        <v>84</v>
      </c>
      <c r="E91">
        <v>199</v>
      </c>
      <c r="F91" t="s">
        <v>276</v>
      </c>
      <c r="G91" t="s">
        <v>276</v>
      </c>
      <c r="H91" t="s">
        <v>225</v>
      </c>
      <c r="I91" t="s">
        <v>512</v>
      </c>
      <c r="J91" t="s">
        <v>513</v>
      </c>
      <c r="K91" t="s">
        <v>514</v>
      </c>
      <c r="L91" t="s">
        <v>92</v>
      </c>
      <c r="M91">
        <v>15437</v>
      </c>
      <c r="N91" t="s">
        <v>212</v>
      </c>
      <c r="O91">
        <v>12646.09</v>
      </c>
      <c r="P91" t="s">
        <v>212</v>
      </c>
      <c r="Q91" s="6" t="str">
        <f ca="1">HYPERLINK("#"&amp;CELL("direccion",Tabla_471065!A87),"84")</f>
        <v>84</v>
      </c>
      <c r="R91" s="6" t="str">
        <f ca="1">HYPERLINK("#"&amp;CELL("direccion",Tabla_471039!A87),"84")</f>
        <v>84</v>
      </c>
      <c r="S91" s="6" t="str">
        <f ca="1">HYPERLINK("#"&amp;CELL("direccion",Tabla_471067!A87),"84")</f>
        <v>84</v>
      </c>
      <c r="T91" s="6" t="str">
        <f ca="1">HYPERLINK("#"&amp;CELL("direccion",Tabla_471023!A87),"84")</f>
        <v>84</v>
      </c>
      <c r="U91" s="6" t="str">
        <f ca="1">HYPERLINK("#"&amp;CELL("direccion",Tabla_471047!A87),"84")</f>
        <v>84</v>
      </c>
      <c r="V91" s="6" t="str">
        <f ca="1">HYPERLINK("#"&amp;CELL("direccion",Tabla_471030!A87),"84")</f>
        <v>84</v>
      </c>
      <c r="W91" s="6" t="str">
        <f ca="1">HYPERLINK("#"&amp;CELL("direccion",Tabla_471041!A87),"84")</f>
        <v>84</v>
      </c>
      <c r="X91" s="6" t="str">
        <f ca="1">HYPERLINK("#"&amp;CELL("direccion",Tabla_471031!A87),"84")</f>
        <v>84</v>
      </c>
      <c r="Y91" s="6" t="str">
        <f ca="1">HYPERLINK("#"&amp;CELL("direccion",Tabla_471032!A87),"84")</f>
        <v>84</v>
      </c>
      <c r="Z91" s="6" t="str">
        <f ca="1">HYPERLINK("#"&amp;CELL("direccion",Tabla_471059!A87),"84")</f>
        <v>84</v>
      </c>
      <c r="AA91" s="6" t="str">
        <f ca="1">HYPERLINK("#"&amp;CELL("direccion",Tabla_471071!A87),"84")</f>
        <v>84</v>
      </c>
      <c r="AB91" s="6" t="str">
        <f ca="1">HYPERLINK("#"&amp;CELL("direccion",Tabla_471062!A87),"84")</f>
        <v>84</v>
      </c>
      <c r="AC91" s="6" t="str">
        <f ca="1">HYPERLINK("#"&amp;CELL("direccion",Tabla_471074!A87),"84")</f>
        <v>84</v>
      </c>
      <c r="AD91" t="s">
        <v>213</v>
      </c>
      <c r="AE91" s="3">
        <v>45657</v>
      </c>
    </row>
    <row r="92" spans="1:31" x14ac:dyDescent="0.25">
      <c r="A92">
        <v>2024</v>
      </c>
      <c r="B92" s="3">
        <v>45566</v>
      </c>
      <c r="C92" s="3">
        <v>45657</v>
      </c>
      <c r="D92" t="s">
        <v>84</v>
      </c>
      <c r="E92">
        <v>199</v>
      </c>
      <c r="F92" t="s">
        <v>276</v>
      </c>
      <c r="G92" t="s">
        <v>276</v>
      </c>
      <c r="H92" t="s">
        <v>225</v>
      </c>
      <c r="I92" t="s">
        <v>515</v>
      </c>
      <c r="J92" t="s">
        <v>380</v>
      </c>
      <c r="K92" t="s">
        <v>516</v>
      </c>
      <c r="L92" t="s">
        <v>92</v>
      </c>
      <c r="M92">
        <v>16470</v>
      </c>
      <c r="N92" t="s">
        <v>212</v>
      </c>
      <c r="O92">
        <v>13350.43</v>
      </c>
      <c r="P92" t="s">
        <v>212</v>
      </c>
      <c r="Q92" s="6" t="str">
        <f ca="1">HYPERLINK("#"&amp;CELL("direccion",Tabla_471065!A88),"85")</f>
        <v>85</v>
      </c>
      <c r="R92" s="6" t="str">
        <f ca="1">HYPERLINK("#"&amp;CELL("direccion",Tabla_471039!A88),"85")</f>
        <v>85</v>
      </c>
      <c r="S92" s="6" t="str">
        <f ca="1">HYPERLINK("#"&amp;CELL("direccion",Tabla_471067!A88),"85")</f>
        <v>85</v>
      </c>
      <c r="T92" s="6" t="str">
        <f ca="1">HYPERLINK("#"&amp;CELL("direccion",Tabla_471023!A88),"85")</f>
        <v>85</v>
      </c>
      <c r="U92" s="6" t="str">
        <f ca="1">HYPERLINK("#"&amp;CELL("direccion",Tabla_471047!A88),"85")</f>
        <v>85</v>
      </c>
      <c r="V92" s="6" t="str">
        <f ca="1">HYPERLINK("#"&amp;CELL("direccion",Tabla_471030!A88),"85")</f>
        <v>85</v>
      </c>
      <c r="W92" s="6" t="str">
        <f ca="1">HYPERLINK("#"&amp;CELL("direccion",Tabla_471041!A88),"85")</f>
        <v>85</v>
      </c>
      <c r="X92" s="6" t="str">
        <f ca="1">HYPERLINK("#"&amp;CELL("direccion",Tabla_471031!A88),"85")</f>
        <v>85</v>
      </c>
      <c r="Y92" s="6" t="str">
        <f ca="1">HYPERLINK("#"&amp;CELL("direccion",Tabla_471032!A88),"85")</f>
        <v>85</v>
      </c>
      <c r="Z92" s="6" t="str">
        <f ca="1">HYPERLINK("#"&amp;CELL("direccion",Tabla_471059!A88),"85")</f>
        <v>85</v>
      </c>
      <c r="AA92" s="6" t="str">
        <f ca="1">HYPERLINK("#"&amp;CELL("direccion",Tabla_471071!A88),"85")</f>
        <v>85</v>
      </c>
      <c r="AB92" s="6" t="str">
        <f ca="1">HYPERLINK("#"&amp;CELL("direccion",Tabla_471062!A88),"85")</f>
        <v>85</v>
      </c>
      <c r="AC92" s="6" t="str">
        <f ca="1">HYPERLINK("#"&amp;CELL("direccion",Tabla_471074!A88),"85")</f>
        <v>85</v>
      </c>
      <c r="AD92" t="s">
        <v>213</v>
      </c>
      <c r="AE92" s="3">
        <v>45657</v>
      </c>
    </row>
    <row r="93" spans="1:31" x14ac:dyDescent="0.25">
      <c r="A93">
        <v>2024</v>
      </c>
      <c r="B93" s="3">
        <v>45566</v>
      </c>
      <c r="C93" s="3">
        <v>45657</v>
      </c>
      <c r="D93" t="s">
        <v>84</v>
      </c>
      <c r="E93">
        <v>199</v>
      </c>
      <c r="F93" t="s">
        <v>276</v>
      </c>
      <c r="G93" t="s">
        <v>276</v>
      </c>
      <c r="H93" t="s">
        <v>225</v>
      </c>
      <c r="I93" t="s">
        <v>517</v>
      </c>
      <c r="J93" t="s">
        <v>328</v>
      </c>
      <c r="K93" t="s">
        <v>518</v>
      </c>
      <c r="L93" t="s">
        <v>92</v>
      </c>
      <c r="M93">
        <v>16470</v>
      </c>
      <c r="N93" t="s">
        <v>212</v>
      </c>
      <c r="O93">
        <v>13350.43</v>
      </c>
      <c r="P93" t="s">
        <v>212</v>
      </c>
      <c r="Q93" s="6" t="str">
        <f ca="1">HYPERLINK("#"&amp;CELL("direccion",Tabla_471065!A89),"86")</f>
        <v>86</v>
      </c>
      <c r="R93" s="6" t="str">
        <f ca="1">HYPERLINK("#"&amp;CELL("direccion",Tabla_471039!A89),"86")</f>
        <v>86</v>
      </c>
      <c r="S93" s="6" t="str">
        <f ca="1">HYPERLINK("#"&amp;CELL("direccion",Tabla_471067!A89),"86")</f>
        <v>86</v>
      </c>
      <c r="T93" s="6" t="str">
        <f ca="1">HYPERLINK("#"&amp;CELL("direccion",Tabla_471023!A89),"86")</f>
        <v>86</v>
      </c>
      <c r="U93" s="6" t="str">
        <f ca="1">HYPERLINK("#"&amp;CELL("direccion",Tabla_471047!A89),"86")</f>
        <v>86</v>
      </c>
      <c r="V93" s="6" t="str">
        <f ca="1">HYPERLINK("#"&amp;CELL("direccion",Tabla_471030!A89),"86")</f>
        <v>86</v>
      </c>
      <c r="W93" s="6" t="str">
        <f ca="1">HYPERLINK("#"&amp;CELL("direccion",Tabla_471041!A89),"86")</f>
        <v>86</v>
      </c>
      <c r="X93" s="6" t="str">
        <f ca="1">HYPERLINK("#"&amp;CELL("direccion",Tabla_471031!A89),"86")</f>
        <v>86</v>
      </c>
      <c r="Y93" s="6" t="str">
        <f ca="1">HYPERLINK("#"&amp;CELL("direccion",Tabla_471032!A89),"86")</f>
        <v>86</v>
      </c>
      <c r="Z93" s="6" t="str">
        <f ca="1">HYPERLINK("#"&amp;CELL("direccion",Tabla_471059!A89),"86")</f>
        <v>86</v>
      </c>
      <c r="AA93" s="6" t="str">
        <f ca="1">HYPERLINK("#"&amp;CELL("direccion",Tabla_471071!A89),"86")</f>
        <v>86</v>
      </c>
      <c r="AB93" s="6" t="str">
        <f ca="1">HYPERLINK("#"&amp;CELL("direccion",Tabla_471062!A89),"86")</f>
        <v>86</v>
      </c>
      <c r="AC93" s="6" t="str">
        <f ca="1">HYPERLINK("#"&amp;CELL("direccion",Tabla_471074!A89),"86")</f>
        <v>86</v>
      </c>
      <c r="AD93" t="s">
        <v>213</v>
      </c>
      <c r="AE93" s="3">
        <v>45657</v>
      </c>
    </row>
    <row r="94" spans="1:31" x14ac:dyDescent="0.25">
      <c r="A94">
        <v>2024</v>
      </c>
      <c r="B94" s="3">
        <v>45566</v>
      </c>
      <c r="C94" s="3">
        <v>45657</v>
      </c>
      <c r="D94" t="s">
        <v>84</v>
      </c>
      <c r="E94">
        <v>199</v>
      </c>
      <c r="F94" t="s">
        <v>276</v>
      </c>
      <c r="G94" t="s">
        <v>276</v>
      </c>
      <c r="H94" t="s">
        <v>225</v>
      </c>
      <c r="I94" t="s">
        <v>519</v>
      </c>
      <c r="J94" t="s">
        <v>520</v>
      </c>
      <c r="K94" t="s">
        <v>409</v>
      </c>
      <c r="L94" t="s">
        <v>91</v>
      </c>
      <c r="M94">
        <v>16470</v>
      </c>
      <c r="N94" t="s">
        <v>212</v>
      </c>
      <c r="O94">
        <v>13350.43</v>
      </c>
      <c r="P94" t="s">
        <v>212</v>
      </c>
      <c r="Q94" s="6" t="str">
        <f ca="1">HYPERLINK("#"&amp;CELL("direccion",Tabla_471065!A90),"87")</f>
        <v>87</v>
      </c>
      <c r="R94" s="6" t="str">
        <f ca="1">HYPERLINK("#"&amp;CELL("direccion",Tabla_471039!A90),"87")</f>
        <v>87</v>
      </c>
      <c r="S94" s="6" t="str">
        <f ca="1">HYPERLINK("#"&amp;CELL("direccion",Tabla_471067!A90),"87")</f>
        <v>87</v>
      </c>
      <c r="T94" s="6" t="str">
        <f ca="1">HYPERLINK("#"&amp;CELL("direccion",Tabla_471023!A90),"87")</f>
        <v>87</v>
      </c>
      <c r="U94" s="6" t="str">
        <f ca="1">HYPERLINK("#"&amp;CELL("direccion",Tabla_471047!A90),"87")</f>
        <v>87</v>
      </c>
      <c r="V94" s="6" t="str">
        <f ca="1">HYPERLINK("#"&amp;CELL("direccion",Tabla_471030!A90),"87")</f>
        <v>87</v>
      </c>
      <c r="W94" s="6" t="str">
        <f ca="1">HYPERLINK("#"&amp;CELL("direccion",Tabla_471041!A90),"87")</f>
        <v>87</v>
      </c>
      <c r="X94" s="6" t="str">
        <f ca="1">HYPERLINK("#"&amp;CELL("direccion",Tabla_471031!A90),"87")</f>
        <v>87</v>
      </c>
      <c r="Y94" s="6" t="str">
        <f ca="1">HYPERLINK("#"&amp;CELL("direccion",Tabla_471032!A90),"87")</f>
        <v>87</v>
      </c>
      <c r="Z94" s="6" t="str">
        <f ca="1">HYPERLINK("#"&amp;CELL("direccion",Tabla_471059!A90),"87")</f>
        <v>87</v>
      </c>
      <c r="AA94" s="6" t="str">
        <f ca="1">HYPERLINK("#"&amp;CELL("direccion",Tabla_471071!A90),"87")</f>
        <v>87</v>
      </c>
      <c r="AB94" s="6" t="str">
        <f ca="1">HYPERLINK("#"&amp;CELL("direccion",Tabla_471062!A90),"87")</f>
        <v>87</v>
      </c>
      <c r="AC94" s="6" t="str">
        <f ca="1">HYPERLINK("#"&amp;CELL("direccion",Tabla_471074!A90),"87")</f>
        <v>87</v>
      </c>
      <c r="AD94" t="s">
        <v>213</v>
      </c>
      <c r="AE94" s="3">
        <v>45657</v>
      </c>
    </row>
    <row r="95" spans="1:31" x14ac:dyDescent="0.25">
      <c r="A95">
        <v>2024</v>
      </c>
      <c r="B95" s="3">
        <v>45566</v>
      </c>
      <c r="C95" s="3">
        <v>45657</v>
      </c>
      <c r="D95" t="s">
        <v>84</v>
      </c>
      <c r="E95">
        <v>199</v>
      </c>
      <c r="F95" t="s">
        <v>276</v>
      </c>
      <c r="G95" t="s">
        <v>276</v>
      </c>
      <c r="H95" t="s">
        <v>225</v>
      </c>
      <c r="I95" t="s">
        <v>521</v>
      </c>
      <c r="J95" t="s">
        <v>522</v>
      </c>
      <c r="K95" t="s">
        <v>523</v>
      </c>
      <c r="L95" t="s">
        <v>91</v>
      </c>
      <c r="M95">
        <v>16470</v>
      </c>
      <c r="N95" t="s">
        <v>212</v>
      </c>
      <c r="O95">
        <v>13350.43</v>
      </c>
      <c r="P95" t="s">
        <v>212</v>
      </c>
      <c r="Q95" s="6" t="str">
        <f ca="1">HYPERLINK("#"&amp;CELL("direccion",Tabla_471065!A91),"88")</f>
        <v>88</v>
      </c>
      <c r="R95" s="6" t="str">
        <f ca="1">HYPERLINK("#"&amp;CELL("direccion",Tabla_471039!A91),"88")</f>
        <v>88</v>
      </c>
      <c r="S95" s="6" t="str">
        <f ca="1">HYPERLINK("#"&amp;CELL("direccion",Tabla_471067!A91),"88")</f>
        <v>88</v>
      </c>
      <c r="T95" s="6" t="str">
        <f ca="1">HYPERLINK("#"&amp;CELL("direccion",Tabla_471023!A91),"88")</f>
        <v>88</v>
      </c>
      <c r="U95" s="6" t="str">
        <f ca="1">HYPERLINK("#"&amp;CELL("direccion",Tabla_471047!A91),"88")</f>
        <v>88</v>
      </c>
      <c r="V95" s="6" t="str">
        <f ca="1">HYPERLINK("#"&amp;CELL("direccion",Tabla_471030!A91),"88")</f>
        <v>88</v>
      </c>
      <c r="W95" s="6" t="str">
        <f ca="1">HYPERLINK("#"&amp;CELL("direccion",Tabla_471041!A91),"88")</f>
        <v>88</v>
      </c>
      <c r="X95" s="6" t="str">
        <f ca="1">HYPERLINK("#"&amp;CELL("direccion",Tabla_471031!A91),"88")</f>
        <v>88</v>
      </c>
      <c r="Y95" s="6" t="str">
        <f ca="1">HYPERLINK("#"&amp;CELL("direccion",Tabla_471032!A91),"88")</f>
        <v>88</v>
      </c>
      <c r="Z95" s="6" t="str">
        <f ca="1">HYPERLINK("#"&amp;CELL("direccion",Tabla_471059!A91),"88")</f>
        <v>88</v>
      </c>
      <c r="AA95" s="6" t="str">
        <f ca="1">HYPERLINK("#"&amp;CELL("direccion",Tabla_471071!A91),"88")</f>
        <v>88</v>
      </c>
      <c r="AB95" s="6" t="str">
        <f ca="1">HYPERLINK("#"&amp;CELL("direccion",Tabla_471062!A91),"88")</f>
        <v>88</v>
      </c>
      <c r="AC95" s="6" t="str">
        <f ca="1">HYPERLINK("#"&amp;CELL("direccion",Tabla_471074!A91),"88")</f>
        <v>88</v>
      </c>
      <c r="AD95" t="s">
        <v>213</v>
      </c>
      <c r="AE95" s="3">
        <v>45657</v>
      </c>
    </row>
    <row r="96" spans="1:31" x14ac:dyDescent="0.25">
      <c r="A96">
        <v>2024</v>
      </c>
      <c r="B96" s="3">
        <v>45566</v>
      </c>
      <c r="C96" s="3">
        <v>45657</v>
      </c>
      <c r="D96" t="s">
        <v>84</v>
      </c>
      <c r="E96">
        <v>199</v>
      </c>
      <c r="F96" t="s">
        <v>276</v>
      </c>
      <c r="G96" t="s">
        <v>276</v>
      </c>
      <c r="H96" t="s">
        <v>225</v>
      </c>
      <c r="I96" t="s">
        <v>524</v>
      </c>
      <c r="J96" t="s">
        <v>525</v>
      </c>
      <c r="K96" t="s">
        <v>320</v>
      </c>
      <c r="L96" t="s">
        <v>91</v>
      </c>
      <c r="M96">
        <v>16470</v>
      </c>
      <c r="N96" t="s">
        <v>212</v>
      </c>
      <c r="O96">
        <v>13350.43</v>
      </c>
      <c r="P96" t="s">
        <v>212</v>
      </c>
      <c r="Q96" s="6" t="str">
        <f ca="1">HYPERLINK("#"&amp;CELL("direccion",Tabla_471065!A92),"89")</f>
        <v>89</v>
      </c>
      <c r="R96" s="6" t="str">
        <f ca="1">HYPERLINK("#"&amp;CELL("direccion",Tabla_471039!A92),"89")</f>
        <v>89</v>
      </c>
      <c r="S96" s="6" t="str">
        <f ca="1">HYPERLINK("#"&amp;CELL("direccion",Tabla_471067!A92),"89")</f>
        <v>89</v>
      </c>
      <c r="T96" s="6" t="str">
        <f ca="1">HYPERLINK("#"&amp;CELL("direccion",Tabla_471023!A92),"89")</f>
        <v>89</v>
      </c>
      <c r="U96" s="6" t="str">
        <f ca="1">HYPERLINK("#"&amp;CELL("direccion",Tabla_471047!A92),"89")</f>
        <v>89</v>
      </c>
      <c r="V96" s="6" t="str">
        <f ca="1">HYPERLINK("#"&amp;CELL("direccion",Tabla_471030!A92),"89")</f>
        <v>89</v>
      </c>
      <c r="W96" s="6" t="str">
        <f ca="1">HYPERLINK("#"&amp;CELL("direccion",Tabla_471041!A92),"89")</f>
        <v>89</v>
      </c>
      <c r="X96" s="6" t="str">
        <f ca="1">HYPERLINK("#"&amp;CELL("direccion",Tabla_471031!A92),"89")</f>
        <v>89</v>
      </c>
      <c r="Y96" s="6" t="str">
        <f ca="1">HYPERLINK("#"&amp;CELL("direccion",Tabla_471032!A92),"89")</f>
        <v>89</v>
      </c>
      <c r="Z96" s="6" t="str">
        <f ca="1">HYPERLINK("#"&amp;CELL("direccion",Tabla_471059!A92),"89")</f>
        <v>89</v>
      </c>
      <c r="AA96" s="6" t="str">
        <f ca="1">HYPERLINK("#"&amp;CELL("direccion",Tabla_471071!A92),"89")</f>
        <v>89</v>
      </c>
      <c r="AB96" s="6" t="str">
        <f ca="1">HYPERLINK("#"&amp;CELL("direccion",Tabla_471062!A92),"89")</f>
        <v>89</v>
      </c>
      <c r="AC96" s="6" t="str">
        <f ca="1">HYPERLINK("#"&amp;CELL("direccion",Tabla_471074!A92),"89")</f>
        <v>89</v>
      </c>
      <c r="AD96" t="s">
        <v>213</v>
      </c>
      <c r="AE96" s="3">
        <v>45657</v>
      </c>
    </row>
    <row r="97" spans="1:31" x14ac:dyDescent="0.25">
      <c r="A97">
        <v>2024</v>
      </c>
      <c r="B97" s="3">
        <v>45566</v>
      </c>
      <c r="C97" s="3">
        <v>45657</v>
      </c>
      <c r="D97" t="s">
        <v>84</v>
      </c>
      <c r="E97">
        <v>190</v>
      </c>
      <c r="F97" t="s">
        <v>278</v>
      </c>
      <c r="G97" t="s">
        <v>278</v>
      </c>
      <c r="H97" t="s">
        <v>225</v>
      </c>
      <c r="I97" t="s">
        <v>526</v>
      </c>
      <c r="J97" t="s">
        <v>527</v>
      </c>
      <c r="K97" t="s">
        <v>528</v>
      </c>
      <c r="L97" t="s">
        <v>92</v>
      </c>
      <c r="M97">
        <v>15437</v>
      </c>
      <c r="N97" t="s">
        <v>212</v>
      </c>
      <c r="O97">
        <v>12646.09</v>
      </c>
      <c r="P97" t="s">
        <v>212</v>
      </c>
      <c r="Q97" s="6" t="str">
        <f ca="1">HYPERLINK("#"&amp;CELL("direccion",Tabla_471065!A93),"90")</f>
        <v>90</v>
      </c>
      <c r="R97" s="6" t="str">
        <f ca="1">HYPERLINK("#"&amp;CELL("direccion",Tabla_471039!A93),"90")</f>
        <v>90</v>
      </c>
      <c r="S97" s="6" t="str">
        <f ca="1">HYPERLINK("#"&amp;CELL("direccion",Tabla_471067!A93),"90")</f>
        <v>90</v>
      </c>
      <c r="T97" s="6" t="str">
        <f ca="1">HYPERLINK("#"&amp;CELL("direccion",Tabla_471023!A93),"90")</f>
        <v>90</v>
      </c>
      <c r="U97" s="6" t="str">
        <f ca="1">HYPERLINK("#"&amp;CELL("direccion",Tabla_471047!A93),"90")</f>
        <v>90</v>
      </c>
      <c r="V97" s="6" t="str">
        <f ca="1">HYPERLINK("#"&amp;CELL("direccion",Tabla_471030!A93),"90")</f>
        <v>90</v>
      </c>
      <c r="W97" s="6" t="str">
        <f ca="1">HYPERLINK("#"&amp;CELL("direccion",Tabla_471041!A93),"90")</f>
        <v>90</v>
      </c>
      <c r="X97" s="6" t="str">
        <f ca="1">HYPERLINK("#"&amp;CELL("direccion",Tabla_471031!A93),"90")</f>
        <v>90</v>
      </c>
      <c r="Y97" s="6" t="str">
        <f ca="1">HYPERLINK("#"&amp;CELL("direccion",Tabla_471032!A93),"90")</f>
        <v>90</v>
      </c>
      <c r="Z97" s="6" t="str">
        <f ca="1">HYPERLINK("#"&amp;CELL("direccion",Tabla_471059!A93),"90")</f>
        <v>90</v>
      </c>
      <c r="AA97" s="6" t="str">
        <f ca="1">HYPERLINK("#"&amp;CELL("direccion",Tabla_471071!A93),"90")</f>
        <v>90</v>
      </c>
      <c r="AB97" s="6" t="str">
        <f ca="1">HYPERLINK("#"&amp;CELL("direccion",Tabla_471062!A93),"90")</f>
        <v>90</v>
      </c>
      <c r="AC97" s="6" t="str">
        <f ca="1">HYPERLINK("#"&amp;CELL("direccion",Tabla_471074!A93),"90")</f>
        <v>90</v>
      </c>
      <c r="AD97" t="s">
        <v>213</v>
      </c>
      <c r="AE97" s="3">
        <v>45657</v>
      </c>
    </row>
    <row r="98" spans="1:31" x14ac:dyDescent="0.25">
      <c r="A98">
        <v>2024</v>
      </c>
      <c r="B98" s="3">
        <v>45566</v>
      </c>
      <c r="C98" s="3">
        <v>45657</v>
      </c>
      <c r="D98" t="s">
        <v>84</v>
      </c>
      <c r="E98">
        <v>190</v>
      </c>
      <c r="F98" t="s">
        <v>279</v>
      </c>
      <c r="G98" t="s">
        <v>279</v>
      </c>
      <c r="H98" t="s">
        <v>225</v>
      </c>
      <c r="I98" t="s">
        <v>529</v>
      </c>
      <c r="J98" t="s">
        <v>530</v>
      </c>
      <c r="K98" t="s">
        <v>403</v>
      </c>
      <c r="L98" t="s">
        <v>91</v>
      </c>
      <c r="M98">
        <v>15437</v>
      </c>
      <c r="N98" t="s">
        <v>212</v>
      </c>
      <c r="O98">
        <v>12646.09</v>
      </c>
      <c r="P98" t="s">
        <v>212</v>
      </c>
      <c r="Q98" s="6" t="str">
        <f ca="1">HYPERLINK("#"&amp;CELL("direccion",Tabla_471065!A94),"91")</f>
        <v>91</v>
      </c>
      <c r="R98" s="6" t="str">
        <f ca="1">HYPERLINK("#"&amp;CELL("direccion",Tabla_471039!A94),"91")</f>
        <v>91</v>
      </c>
      <c r="S98" s="6" t="str">
        <f ca="1">HYPERLINK("#"&amp;CELL("direccion",Tabla_471067!A94),"91")</f>
        <v>91</v>
      </c>
      <c r="T98" s="6" t="str">
        <f ca="1">HYPERLINK("#"&amp;CELL("direccion",Tabla_471023!A94),"91")</f>
        <v>91</v>
      </c>
      <c r="U98" s="6" t="str">
        <f ca="1">HYPERLINK("#"&amp;CELL("direccion",Tabla_471047!A94),"91")</f>
        <v>91</v>
      </c>
      <c r="V98" s="6" t="str">
        <f ca="1">HYPERLINK("#"&amp;CELL("direccion",Tabla_471030!A94),"91")</f>
        <v>91</v>
      </c>
      <c r="W98" s="6" t="str">
        <f ca="1">HYPERLINK("#"&amp;CELL("direccion",Tabla_471041!A94),"91")</f>
        <v>91</v>
      </c>
      <c r="X98" s="6" t="str">
        <f ca="1">HYPERLINK("#"&amp;CELL("direccion",Tabla_471031!A94),"91")</f>
        <v>91</v>
      </c>
      <c r="Y98" s="6" t="str">
        <f ca="1">HYPERLINK("#"&amp;CELL("direccion",Tabla_471032!A94),"91")</f>
        <v>91</v>
      </c>
      <c r="Z98" s="6" t="str">
        <f ca="1">HYPERLINK("#"&amp;CELL("direccion",Tabla_471059!A94),"91")</f>
        <v>91</v>
      </c>
      <c r="AA98" s="6" t="str">
        <f ca="1">HYPERLINK("#"&amp;CELL("direccion",Tabla_471071!A94),"91")</f>
        <v>91</v>
      </c>
      <c r="AB98" s="6" t="str">
        <f ca="1">HYPERLINK("#"&amp;CELL("direccion",Tabla_471062!A94),"91")</f>
        <v>91</v>
      </c>
      <c r="AC98" s="6" t="str">
        <f ca="1">HYPERLINK("#"&amp;CELL("direccion",Tabla_471074!A94),"91")</f>
        <v>91</v>
      </c>
      <c r="AD98" t="s">
        <v>213</v>
      </c>
      <c r="AE98" s="3">
        <v>45657</v>
      </c>
    </row>
    <row r="99" spans="1:31" x14ac:dyDescent="0.25">
      <c r="A99">
        <v>2024</v>
      </c>
      <c r="B99" s="3">
        <v>45566</v>
      </c>
      <c r="C99" s="3">
        <v>45657</v>
      </c>
      <c r="D99" t="s">
        <v>84</v>
      </c>
      <c r="E99">
        <v>189</v>
      </c>
      <c r="F99" t="s">
        <v>280</v>
      </c>
      <c r="G99" t="s">
        <v>280</v>
      </c>
      <c r="H99" t="s">
        <v>225</v>
      </c>
      <c r="I99" t="s">
        <v>531</v>
      </c>
      <c r="J99" t="s">
        <v>532</v>
      </c>
      <c r="K99" t="s">
        <v>528</v>
      </c>
      <c r="L99" t="s">
        <v>92</v>
      </c>
      <c r="M99">
        <v>14187</v>
      </c>
      <c r="N99" t="s">
        <v>212</v>
      </c>
      <c r="O99">
        <v>11565.050000000001</v>
      </c>
      <c r="P99" t="s">
        <v>212</v>
      </c>
      <c r="Q99" s="6" t="str">
        <f ca="1">HYPERLINK("#"&amp;CELL("direccion",Tabla_471065!A95),"92")</f>
        <v>92</v>
      </c>
      <c r="R99" s="6" t="str">
        <f ca="1">HYPERLINK("#"&amp;CELL("direccion",Tabla_471039!A95),"92")</f>
        <v>92</v>
      </c>
      <c r="S99" s="6" t="str">
        <f ca="1">HYPERLINK("#"&amp;CELL("direccion",Tabla_471067!A95),"92")</f>
        <v>92</v>
      </c>
      <c r="T99" s="6" t="str">
        <f ca="1">HYPERLINK("#"&amp;CELL("direccion",Tabla_471023!A95),"92")</f>
        <v>92</v>
      </c>
      <c r="U99" s="6" t="str">
        <f ca="1">HYPERLINK("#"&amp;CELL("direccion",Tabla_471047!A95),"92")</f>
        <v>92</v>
      </c>
      <c r="V99" s="6" t="str">
        <f ca="1">HYPERLINK("#"&amp;CELL("direccion",Tabla_471030!A95),"92")</f>
        <v>92</v>
      </c>
      <c r="W99" s="6" t="str">
        <f ca="1">HYPERLINK("#"&amp;CELL("direccion",Tabla_471041!A95),"92")</f>
        <v>92</v>
      </c>
      <c r="X99" s="6" t="str">
        <f ca="1">HYPERLINK("#"&amp;CELL("direccion",Tabla_471031!A95),"92")</f>
        <v>92</v>
      </c>
      <c r="Y99" s="6" t="str">
        <f ca="1">HYPERLINK("#"&amp;CELL("direccion",Tabla_471032!A95),"92")</f>
        <v>92</v>
      </c>
      <c r="Z99" s="6" t="str">
        <f ca="1">HYPERLINK("#"&amp;CELL("direccion",Tabla_471059!A95),"92")</f>
        <v>92</v>
      </c>
      <c r="AA99" s="6" t="str">
        <f ca="1">HYPERLINK("#"&amp;CELL("direccion",Tabla_471071!A95),"92")</f>
        <v>92</v>
      </c>
      <c r="AB99" s="6" t="str">
        <f ca="1">HYPERLINK("#"&amp;CELL("direccion",Tabla_471062!A95),"92")</f>
        <v>92</v>
      </c>
      <c r="AC99" s="6" t="str">
        <f ca="1">HYPERLINK("#"&amp;CELL("direccion",Tabla_471074!A95),"92")</f>
        <v>92</v>
      </c>
      <c r="AD99" t="s">
        <v>213</v>
      </c>
      <c r="AE99" s="3">
        <v>45657</v>
      </c>
    </row>
    <row r="100" spans="1:31" x14ac:dyDescent="0.25">
      <c r="A100">
        <v>2024</v>
      </c>
      <c r="B100" s="3">
        <v>45566</v>
      </c>
      <c r="C100" s="3">
        <v>45657</v>
      </c>
      <c r="D100" t="s">
        <v>84</v>
      </c>
      <c r="E100">
        <v>189</v>
      </c>
      <c r="F100" t="s">
        <v>280</v>
      </c>
      <c r="G100" t="s">
        <v>280</v>
      </c>
      <c r="H100" t="s">
        <v>225</v>
      </c>
      <c r="I100" t="s">
        <v>533</v>
      </c>
      <c r="J100" t="s">
        <v>534</v>
      </c>
      <c r="K100" t="s">
        <v>326</v>
      </c>
      <c r="L100" t="s">
        <v>91</v>
      </c>
      <c r="M100">
        <v>14187</v>
      </c>
      <c r="N100" t="s">
        <v>212</v>
      </c>
      <c r="O100">
        <v>11565.050000000001</v>
      </c>
      <c r="P100" t="s">
        <v>212</v>
      </c>
      <c r="Q100" s="6" t="str">
        <f ca="1">HYPERLINK("#"&amp;CELL("direccion",Tabla_471065!A96),"93")</f>
        <v>93</v>
      </c>
      <c r="R100" s="6" t="str">
        <f ca="1">HYPERLINK("#"&amp;CELL("direccion",Tabla_471039!A96),"93")</f>
        <v>93</v>
      </c>
      <c r="S100" s="6" t="str">
        <f ca="1">HYPERLINK("#"&amp;CELL("direccion",Tabla_471067!A96),"93")</f>
        <v>93</v>
      </c>
      <c r="T100" s="6" t="str">
        <f ca="1">HYPERLINK("#"&amp;CELL("direccion",Tabla_471023!A96),"93")</f>
        <v>93</v>
      </c>
      <c r="U100" s="6" t="str">
        <f ca="1">HYPERLINK("#"&amp;CELL("direccion",Tabla_471047!A96),"93")</f>
        <v>93</v>
      </c>
      <c r="V100" s="6" t="str">
        <f ca="1">HYPERLINK("#"&amp;CELL("direccion",Tabla_471030!A96),"93")</f>
        <v>93</v>
      </c>
      <c r="W100" s="6" t="str">
        <f ca="1">HYPERLINK("#"&amp;CELL("direccion",Tabla_471041!A96),"93")</f>
        <v>93</v>
      </c>
      <c r="X100" s="6" t="str">
        <f ca="1">HYPERLINK("#"&amp;CELL("direccion",Tabla_471031!A96),"93")</f>
        <v>93</v>
      </c>
      <c r="Y100" s="6" t="str">
        <f ca="1">HYPERLINK("#"&amp;CELL("direccion",Tabla_471032!A96),"93")</f>
        <v>93</v>
      </c>
      <c r="Z100" s="6" t="str">
        <f ca="1">HYPERLINK("#"&amp;CELL("direccion",Tabla_471059!A96),"93")</f>
        <v>93</v>
      </c>
      <c r="AA100" s="6" t="str">
        <f ca="1">HYPERLINK("#"&amp;CELL("direccion",Tabla_471071!A96),"93")</f>
        <v>93</v>
      </c>
      <c r="AB100" s="6" t="str">
        <f ca="1">HYPERLINK("#"&amp;CELL("direccion",Tabla_471062!A96),"93")</f>
        <v>93</v>
      </c>
      <c r="AC100" s="6" t="str">
        <f ca="1">HYPERLINK("#"&amp;CELL("direccion",Tabla_471074!A96),"93")</f>
        <v>93</v>
      </c>
      <c r="AD100" t="s">
        <v>213</v>
      </c>
      <c r="AE100" s="3">
        <v>45657</v>
      </c>
    </row>
    <row r="101" spans="1:31" x14ac:dyDescent="0.25">
      <c r="A101">
        <v>2024</v>
      </c>
      <c r="B101" s="3">
        <v>45566</v>
      </c>
      <c r="C101" s="3">
        <v>45657</v>
      </c>
      <c r="D101" t="s">
        <v>84</v>
      </c>
      <c r="E101">
        <v>189</v>
      </c>
      <c r="F101" t="s">
        <v>281</v>
      </c>
      <c r="G101" t="s">
        <v>281</v>
      </c>
      <c r="H101" t="s">
        <v>225</v>
      </c>
      <c r="I101" t="s">
        <v>501</v>
      </c>
      <c r="J101" t="s">
        <v>511</v>
      </c>
      <c r="K101" t="s">
        <v>535</v>
      </c>
      <c r="L101" t="s">
        <v>92</v>
      </c>
      <c r="M101">
        <v>13151</v>
      </c>
      <c r="N101" t="s">
        <v>212</v>
      </c>
      <c r="O101">
        <v>10824.78</v>
      </c>
      <c r="P101" t="s">
        <v>212</v>
      </c>
      <c r="Q101" s="6" t="str">
        <f ca="1">HYPERLINK("#"&amp;CELL("direccion",Tabla_471065!A97),"94")</f>
        <v>94</v>
      </c>
      <c r="R101" s="6" t="str">
        <f ca="1">HYPERLINK("#"&amp;CELL("direccion",Tabla_471039!A97),"94")</f>
        <v>94</v>
      </c>
      <c r="S101" s="6" t="str">
        <f ca="1">HYPERLINK("#"&amp;CELL("direccion",Tabla_471067!A97),"94")</f>
        <v>94</v>
      </c>
      <c r="T101" s="6" t="str">
        <f ca="1">HYPERLINK("#"&amp;CELL("direccion",Tabla_471023!A97),"94")</f>
        <v>94</v>
      </c>
      <c r="U101" s="6" t="str">
        <f ca="1">HYPERLINK("#"&amp;CELL("direccion",Tabla_471047!A97),"94")</f>
        <v>94</v>
      </c>
      <c r="V101" s="6" t="str">
        <f ca="1">HYPERLINK("#"&amp;CELL("direccion",Tabla_471030!A97),"94")</f>
        <v>94</v>
      </c>
      <c r="W101" s="6" t="str">
        <f ca="1">HYPERLINK("#"&amp;CELL("direccion",Tabla_471041!A97),"94")</f>
        <v>94</v>
      </c>
      <c r="X101" s="6" t="str">
        <f ca="1">HYPERLINK("#"&amp;CELL("direccion",Tabla_471031!A97),"94")</f>
        <v>94</v>
      </c>
      <c r="Y101" s="6" t="str">
        <f ca="1">HYPERLINK("#"&amp;CELL("direccion",Tabla_471032!A97),"94")</f>
        <v>94</v>
      </c>
      <c r="Z101" s="6" t="str">
        <f ca="1">HYPERLINK("#"&amp;CELL("direccion",Tabla_471059!A97),"94")</f>
        <v>94</v>
      </c>
      <c r="AA101" s="6" t="str">
        <f ca="1">HYPERLINK("#"&amp;CELL("direccion",Tabla_471071!A97),"94")</f>
        <v>94</v>
      </c>
      <c r="AB101" s="6" t="str">
        <f ca="1">HYPERLINK("#"&amp;CELL("direccion",Tabla_471062!A97),"94")</f>
        <v>94</v>
      </c>
      <c r="AC101" s="6" t="str">
        <f ca="1">HYPERLINK("#"&amp;CELL("direccion",Tabla_471074!A97),"94")</f>
        <v>94</v>
      </c>
      <c r="AD101" t="s">
        <v>213</v>
      </c>
      <c r="AE101" s="3">
        <v>45657</v>
      </c>
    </row>
    <row r="102" spans="1:31" x14ac:dyDescent="0.25">
      <c r="A102">
        <v>2024</v>
      </c>
      <c r="B102" s="3">
        <v>45566</v>
      </c>
      <c r="C102" s="3">
        <v>45657</v>
      </c>
      <c r="D102" t="s">
        <v>84</v>
      </c>
      <c r="E102">
        <v>189</v>
      </c>
      <c r="F102" t="s">
        <v>282</v>
      </c>
      <c r="G102" t="s">
        <v>282</v>
      </c>
      <c r="H102" t="s">
        <v>225</v>
      </c>
      <c r="I102" t="s">
        <v>536</v>
      </c>
      <c r="J102" t="s">
        <v>323</v>
      </c>
      <c r="K102" t="s">
        <v>385</v>
      </c>
      <c r="L102" t="s">
        <v>92</v>
      </c>
      <c r="M102">
        <v>13151</v>
      </c>
      <c r="N102" t="s">
        <v>212</v>
      </c>
      <c r="O102">
        <v>10824.78</v>
      </c>
      <c r="P102" t="s">
        <v>212</v>
      </c>
      <c r="Q102" s="6" t="str">
        <f ca="1">HYPERLINK("#"&amp;CELL("direccion",Tabla_471065!A98),"95")</f>
        <v>95</v>
      </c>
      <c r="R102" s="6" t="str">
        <f ca="1">HYPERLINK("#"&amp;CELL("direccion",Tabla_471039!A98),"95")</f>
        <v>95</v>
      </c>
      <c r="S102" s="6" t="str">
        <f ca="1">HYPERLINK("#"&amp;CELL("direccion",Tabla_471067!A98),"95")</f>
        <v>95</v>
      </c>
      <c r="T102" s="6" t="str">
        <f ca="1">HYPERLINK("#"&amp;CELL("direccion",Tabla_471023!A98),"95")</f>
        <v>95</v>
      </c>
      <c r="U102" s="6" t="str">
        <f ca="1">HYPERLINK("#"&amp;CELL("direccion",Tabla_471047!A98),"95")</f>
        <v>95</v>
      </c>
      <c r="V102" s="6" t="str">
        <f ca="1">HYPERLINK("#"&amp;CELL("direccion",Tabla_471030!A98),"95")</f>
        <v>95</v>
      </c>
      <c r="W102" s="6" t="str">
        <f ca="1">HYPERLINK("#"&amp;CELL("direccion",Tabla_471041!A98),"95")</f>
        <v>95</v>
      </c>
      <c r="X102" s="6" t="str">
        <f ca="1">HYPERLINK("#"&amp;CELL("direccion",Tabla_471031!A98),"95")</f>
        <v>95</v>
      </c>
      <c r="Y102" s="6" t="str">
        <f ca="1">HYPERLINK("#"&amp;CELL("direccion",Tabla_471032!A98),"95")</f>
        <v>95</v>
      </c>
      <c r="Z102" s="6" t="str">
        <f ca="1">HYPERLINK("#"&amp;CELL("direccion",Tabla_471059!A98),"95")</f>
        <v>95</v>
      </c>
      <c r="AA102" s="6" t="str">
        <f ca="1">HYPERLINK("#"&amp;CELL("direccion",Tabla_471071!A98),"95")</f>
        <v>95</v>
      </c>
      <c r="AB102" s="6" t="str">
        <f ca="1">HYPERLINK("#"&amp;CELL("direccion",Tabla_471062!A98),"95")</f>
        <v>95</v>
      </c>
      <c r="AC102" s="6" t="str">
        <f ca="1">HYPERLINK("#"&amp;CELL("direccion",Tabla_471074!A98),"95")</f>
        <v>95</v>
      </c>
      <c r="AD102" t="s">
        <v>213</v>
      </c>
      <c r="AE102" s="3">
        <v>45657</v>
      </c>
    </row>
    <row r="103" spans="1:31" x14ac:dyDescent="0.25">
      <c r="A103">
        <v>2024</v>
      </c>
      <c r="B103" s="3">
        <v>45566</v>
      </c>
      <c r="C103" s="3">
        <v>45657</v>
      </c>
      <c r="D103" t="s">
        <v>84</v>
      </c>
      <c r="E103">
        <v>189</v>
      </c>
      <c r="F103" t="s">
        <v>283</v>
      </c>
      <c r="G103" t="s">
        <v>283</v>
      </c>
      <c r="H103" t="s">
        <v>225</v>
      </c>
      <c r="I103" t="s">
        <v>537</v>
      </c>
      <c r="J103" t="s">
        <v>355</v>
      </c>
      <c r="K103" t="s">
        <v>328</v>
      </c>
      <c r="L103" t="s">
        <v>92</v>
      </c>
      <c r="M103">
        <v>13151</v>
      </c>
      <c r="N103" t="s">
        <v>212</v>
      </c>
      <c r="O103">
        <v>10824.78</v>
      </c>
      <c r="P103" t="s">
        <v>212</v>
      </c>
      <c r="Q103" s="6" t="str">
        <f ca="1">HYPERLINK("#"&amp;CELL("direccion",Tabla_471065!A99),"96")</f>
        <v>96</v>
      </c>
      <c r="R103" s="6" t="str">
        <f ca="1">HYPERLINK("#"&amp;CELL("direccion",Tabla_471039!A99),"96")</f>
        <v>96</v>
      </c>
      <c r="S103" s="6" t="str">
        <f ca="1">HYPERLINK("#"&amp;CELL("direccion",Tabla_471067!A99),"96")</f>
        <v>96</v>
      </c>
      <c r="T103" s="6" t="str">
        <f ca="1">HYPERLINK("#"&amp;CELL("direccion",Tabla_471023!A99),"96")</f>
        <v>96</v>
      </c>
      <c r="U103" s="6" t="str">
        <f ca="1">HYPERLINK("#"&amp;CELL("direccion",Tabla_471047!A99),"96")</f>
        <v>96</v>
      </c>
      <c r="V103" s="6" t="str">
        <f ca="1">HYPERLINK("#"&amp;CELL("direccion",Tabla_471030!A99),"96")</f>
        <v>96</v>
      </c>
      <c r="W103" s="6" t="str">
        <f ca="1">HYPERLINK("#"&amp;CELL("direccion",Tabla_471041!A99),"96")</f>
        <v>96</v>
      </c>
      <c r="X103" s="6" t="str">
        <f ca="1">HYPERLINK("#"&amp;CELL("direccion",Tabla_471031!A99),"96")</f>
        <v>96</v>
      </c>
      <c r="Y103" s="6" t="str">
        <f ca="1">HYPERLINK("#"&amp;CELL("direccion",Tabla_471032!A99),"96")</f>
        <v>96</v>
      </c>
      <c r="Z103" s="6" t="str">
        <f ca="1">HYPERLINK("#"&amp;CELL("direccion",Tabla_471059!A99),"96")</f>
        <v>96</v>
      </c>
      <c r="AA103" s="6" t="str">
        <f ca="1">HYPERLINK("#"&amp;CELL("direccion",Tabla_471071!A99),"96")</f>
        <v>96</v>
      </c>
      <c r="AB103" s="6" t="str">
        <f ca="1">HYPERLINK("#"&amp;CELL("direccion",Tabla_471062!A99),"96")</f>
        <v>96</v>
      </c>
      <c r="AC103" s="6" t="str">
        <f ca="1">HYPERLINK("#"&amp;CELL("direccion",Tabla_471074!A99),"96")</f>
        <v>96</v>
      </c>
      <c r="AD103" t="s">
        <v>213</v>
      </c>
      <c r="AE103" s="3">
        <v>45657</v>
      </c>
    </row>
    <row r="104" spans="1:31" x14ac:dyDescent="0.25">
      <c r="A104">
        <v>2024</v>
      </c>
      <c r="B104" s="3">
        <v>45566</v>
      </c>
      <c r="C104" s="3">
        <v>45657</v>
      </c>
      <c r="D104" t="s">
        <v>84</v>
      </c>
      <c r="E104">
        <v>189</v>
      </c>
      <c r="F104" t="s">
        <v>282</v>
      </c>
      <c r="G104" t="s">
        <v>282</v>
      </c>
      <c r="H104" t="s">
        <v>225</v>
      </c>
      <c r="I104" t="s">
        <v>538</v>
      </c>
      <c r="J104" t="s">
        <v>539</v>
      </c>
      <c r="K104" t="s">
        <v>502</v>
      </c>
      <c r="L104" t="s">
        <v>91</v>
      </c>
      <c r="M104">
        <v>14187</v>
      </c>
      <c r="N104" t="s">
        <v>212</v>
      </c>
      <c r="O104">
        <v>11565.050000000001</v>
      </c>
      <c r="P104" t="s">
        <v>212</v>
      </c>
      <c r="Q104" s="6" t="str">
        <f ca="1">HYPERLINK("#"&amp;CELL("direccion",Tabla_471065!A100),"97")</f>
        <v>97</v>
      </c>
      <c r="R104" s="6" t="str">
        <f ca="1">HYPERLINK("#"&amp;CELL("direccion",Tabla_471039!A100),"97")</f>
        <v>97</v>
      </c>
      <c r="S104" s="6" t="str">
        <f ca="1">HYPERLINK("#"&amp;CELL("direccion",Tabla_471067!A100),"97")</f>
        <v>97</v>
      </c>
      <c r="T104" s="6" t="str">
        <f ca="1">HYPERLINK("#"&amp;CELL("direccion",Tabla_471023!A100),"97")</f>
        <v>97</v>
      </c>
      <c r="U104" s="6" t="str">
        <f ca="1">HYPERLINK("#"&amp;CELL("direccion",Tabla_471047!A100),"97")</f>
        <v>97</v>
      </c>
      <c r="V104" s="6" t="str">
        <f ca="1">HYPERLINK("#"&amp;CELL("direccion",Tabla_471030!A100),"97")</f>
        <v>97</v>
      </c>
      <c r="W104" s="6" t="str">
        <f ca="1">HYPERLINK("#"&amp;CELL("direccion",Tabla_471041!A100),"97")</f>
        <v>97</v>
      </c>
      <c r="X104" s="6" t="str">
        <f ca="1">HYPERLINK("#"&amp;CELL("direccion",Tabla_471031!A100),"97")</f>
        <v>97</v>
      </c>
      <c r="Y104" s="6" t="str">
        <f ca="1">HYPERLINK("#"&amp;CELL("direccion",Tabla_471032!A100),"97")</f>
        <v>97</v>
      </c>
      <c r="Z104" s="6" t="str">
        <f ca="1">HYPERLINK("#"&amp;CELL("direccion",Tabla_471059!A100),"97")</f>
        <v>97</v>
      </c>
      <c r="AA104" s="6" t="str">
        <f ca="1">HYPERLINK("#"&amp;CELL("direccion",Tabla_471071!A100),"97")</f>
        <v>97</v>
      </c>
      <c r="AB104" s="6" t="str">
        <f ca="1">HYPERLINK("#"&amp;CELL("direccion",Tabla_471062!A100),"97")</f>
        <v>97</v>
      </c>
      <c r="AC104" s="6" t="str">
        <f ca="1">HYPERLINK("#"&amp;CELL("direccion",Tabla_471074!A100),"97")</f>
        <v>97</v>
      </c>
      <c r="AD104" t="s">
        <v>213</v>
      </c>
      <c r="AE104" s="3">
        <v>45657</v>
      </c>
    </row>
    <row r="105" spans="1:31" x14ac:dyDescent="0.25">
      <c r="A105">
        <v>2024</v>
      </c>
      <c r="B105" s="3">
        <v>45566</v>
      </c>
      <c r="C105" s="3">
        <v>45657</v>
      </c>
      <c r="D105" t="s">
        <v>84</v>
      </c>
      <c r="E105">
        <v>189</v>
      </c>
      <c r="F105" t="s">
        <v>280</v>
      </c>
      <c r="G105" t="s">
        <v>280</v>
      </c>
      <c r="H105" t="s">
        <v>225</v>
      </c>
      <c r="I105" t="s">
        <v>540</v>
      </c>
      <c r="J105" t="s">
        <v>541</v>
      </c>
      <c r="K105" t="s">
        <v>542</v>
      </c>
      <c r="L105" t="s">
        <v>91</v>
      </c>
      <c r="M105">
        <v>13151</v>
      </c>
      <c r="N105" t="s">
        <v>212</v>
      </c>
      <c r="O105">
        <v>10824.78</v>
      </c>
      <c r="P105" t="s">
        <v>212</v>
      </c>
      <c r="Q105" s="6" t="str">
        <f ca="1">HYPERLINK("#"&amp;CELL("direccion",Tabla_471065!A101),"98")</f>
        <v>98</v>
      </c>
      <c r="R105" s="6" t="str">
        <f ca="1">HYPERLINK("#"&amp;CELL("direccion",Tabla_471039!A101),"98")</f>
        <v>98</v>
      </c>
      <c r="S105" s="6" t="str">
        <f ca="1">HYPERLINK("#"&amp;CELL("direccion",Tabla_471067!A101),"98")</f>
        <v>98</v>
      </c>
      <c r="T105" s="6" t="str">
        <f ca="1">HYPERLINK("#"&amp;CELL("direccion",Tabla_471023!A101),"98")</f>
        <v>98</v>
      </c>
      <c r="U105" s="6" t="str">
        <f ca="1">HYPERLINK("#"&amp;CELL("direccion",Tabla_471047!A101),"98")</f>
        <v>98</v>
      </c>
      <c r="V105" s="6" t="str">
        <f ca="1">HYPERLINK("#"&amp;CELL("direccion",Tabla_471030!A101),"98")</f>
        <v>98</v>
      </c>
      <c r="W105" s="6" t="str">
        <f ca="1">HYPERLINK("#"&amp;CELL("direccion",Tabla_471041!A101),"98")</f>
        <v>98</v>
      </c>
      <c r="X105" s="6" t="str">
        <f ca="1">HYPERLINK("#"&amp;CELL("direccion",Tabla_471031!A101),"98")</f>
        <v>98</v>
      </c>
      <c r="Y105" s="6" t="str">
        <f ca="1">HYPERLINK("#"&amp;CELL("direccion",Tabla_471032!A101),"98")</f>
        <v>98</v>
      </c>
      <c r="Z105" s="6" t="str">
        <f ca="1">HYPERLINK("#"&amp;CELL("direccion",Tabla_471059!A101),"98")</f>
        <v>98</v>
      </c>
      <c r="AA105" s="6" t="str">
        <f ca="1">HYPERLINK("#"&amp;CELL("direccion",Tabla_471071!A101),"98")</f>
        <v>98</v>
      </c>
      <c r="AB105" s="6" t="str">
        <f ca="1">HYPERLINK("#"&amp;CELL("direccion",Tabla_471062!A101),"98")</f>
        <v>98</v>
      </c>
      <c r="AC105" s="6" t="str">
        <f ca="1">HYPERLINK("#"&amp;CELL("direccion",Tabla_471074!A101),"98")</f>
        <v>98</v>
      </c>
      <c r="AD105" t="s">
        <v>213</v>
      </c>
      <c r="AE105" s="3">
        <v>45657</v>
      </c>
    </row>
    <row r="106" spans="1:31" x14ac:dyDescent="0.25">
      <c r="A106">
        <v>2024</v>
      </c>
      <c r="B106" s="3">
        <v>45566</v>
      </c>
      <c r="C106" s="3">
        <v>45657</v>
      </c>
      <c r="D106" t="s">
        <v>84</v>
      </c>
      <c r="E106">
        <v>189</v>
      </c>
      <c r="F106" t="s">
        <v>280</v>
      </c>
      <c r="G106" t="s">
        <v>280</v>
      </c>
      <c r="H106" t="s">
        <v>225</v>
      </c>
      <c r="I106" t="s">
        <v>543</v>
      </c>
      <c r="J106" t="s">
        <v>385</v>
      </c>
      <c r="K106" t="s">
        <v>346</v>
      </c>
      <c r="L106" t="s">
        <v>91</v>
      </c>
      <c r="M106">
        <v>14187</v>
      </c>
      <c r="N106" t="s">
        <v>212</v>
      </c>
      <c r="O106">
        <v>11565.050000000001</v>
      </c>
      <c r="P106" t="s">
        <v>212</v>
      </c>
      <c r="Q106" s="6" t="str">
        <f ca="1">HYPERLINK("#"&amp;CELL("direccion",Tabla_471065!A102),"99")</f>
        <v>99</v>
      </c>
      <c r="R106" s="6" t="str">
        <f ca="1">HYPERLINK("#"&amp;CELL("direccion",Tabla_471039!A102),"99")</f>
        <v>99</v>
      </c>
      <c r="S106" s="6" t="str">
        <f ca="1">HYPERLINK("#"&amp;CELL("direccion",Tabla_471067!A102),"99")</f>
        <v>99</v>
      </c>
      <c r="T106" s="6" t="str">
        <f ca="1">HYPERLINK("#"&amp;CELL("direccion",Tabla_471023!A102),"99")</f>
        <v>99</v>
      </c>
      <c r="U106" s="6" t="str">
        <f ca="1">HYPERLINK("#"&amp;CELL("direccion",Tabla_471047!A102),"99")</f>
        <v>99</v>
      </c>
      <c r="V106" s="6" t="str">
        <f ca="1">HYPERLINK("#"&amp;CELL("direccion",Tabla_471030!A102),"99")</f>
        <v>99</v>
      </c>
      <c r="W106" s="6" t="str">
        <f ca="1">HYPERLINK("#"&amp;CELL("direccion",Tabla_471041!A102),"99")</f>
        <v>99</v>
      </c>
      <c r="X106" s="6" t="str">
        <f ca="1">HYPERLINK("#"&amp;CELL("direccion",Tabla_471031!A102),"99")</f>
        <v>99</v>
      </c>
      <c r="Y106" s="6" t="str">
        <f ca="1">HYPERLINK("#"&amp;CELL("direccion",Tabla_471032!A102),"99")</f>
        <v>99</v>
      </c>
      <c r="Z106" s="6" t="str">
        <f ca="1">HYPERLINK("#"&amp;CELL("direccion",Tabla_471059!A102),"99")</f>
        <v>99</v>
      </c>
      <c r="AA106" s="6" t="str">
        <f ca="1">HYPERLINK("#"&amp;CELL("direccion",Tabla_471071!A102),"99")</f>
        <v>99</v>
      </c>
      <c r="AB106" s="6" t="str">
        <f ca="1">HYPERLINK("#"&amp;CELL("direccion",Tabla_471062!A102),"99")</f>
        <v>99</v>
      </c>
      <c r="AC106" s="6" t="str">
        <f ca="1">HYPERLINK("#"&amp;CELL("direccion",Tabla_471074!A102),"99")</f>
        <v>99</v>
      </c>
      <c r="AD106" t="s">
        <v>213</v>
      </c>
      <c r="AE106" s="3">
        <v>45657</v>
      </c>
    </row>
    <row r="107" spans="1:31" x14ac:dyDescent="0.25">
      <c r="A107">
        <v>2024</v>
      </c>
      <c r="B107" s="3">
        <v>45566</v>
      </c>
      <c r="C107" s="3">
        <v>45657</v>
      </c>
      <c r="D107" t="s">
        <v>84</v>
      </c>
      <c r="E107">
        <v>189</v>
      </c>
      <c r="F107" t="s">
        <v>283</v>
      </c>
      <c r="G107" t="s">
        <v>283</v>
      </c>
      <c r="H107" t="s">
        <v>225</v>
      </c>
      <c r="I107" t="s">
        <v>462</v>
      </c>
      <c r="J107" t="s">
        <v>385</v>
      </c>
      <c r="K107" t="s">
        <v>322</v>
      </c>
      <c r="L107" t="s">
        <v>92</v>
      </c>
      <c r="M107">
        <v>14187</v>
      </c>
      <c r="N107" t="s">
        <v>212</v>
      </c>
      <c r="O107">
        <v>11565.050000000001</v>
      </c>
      <c r="P107" t="s">
        <v>212</v>
      </c>
      <c r="Q107" s="6" t="str">
        <f ca="1">HYPERLINK("#"&amp;CELL("direccion",Tabla_471065!A103),"100")</f>
        <v>100</v>
      </c>
      <c r="R107" s="6" t="str">
        <f ca="1">HYPERLINK("#"&amp;CELL("direccion",Tabla_471039!A103),"100")</f>
        <v>100</v>
      </c>
      <c r="S107" s="6" t="str">
        <f ca="1">HYPERLINK("#"&amp;CELL("direccion",Tabla_471067!A103),"100")</f>
        <v>100</v>
      </c>
      <c r="T107" s="6" t="str">
        <f ca="1">HYPERLINK("#"&amp;CELL("direccion",Tabla_471023!A103),"100")</f>
        <v>100</v>
      </c>
      <c r="U107" s="6" t="str">
        <f ca="1">HYPERLINK("#"&amp;CELL("direccion",Tabla_471047!A103),"100")</f>
        <v>100</v>
      </c>
      <c r="V107" s="6" t="str">
        <f ca="1">HYPERLINK("#"&amp;CELL("direccion",Tabla_471030!A103),"100")</f>
        <v>100</v>
      </c>
      <c r="W107" s="6" t="str">
        <f ca="1">HYPERLINK("#"&amp;CELL("direccion",Tabla_471041!A103),"100")</f>
        <v>100</v>
      </c>
      <c r="X107" s="6" t="str">
        <f ca="1">HYPERLINK("#"&amp;CELL("direccion",Tabla_471031!A103),"100")</f>
        <v>100</v>
      </c>
      <c r="Y107" s="6" t="str">
        <f ca="1">HYPERLINK("#"&amp;CELL("direccion",Tabla_471032!A103),"100")</f>
        <v>100</v>
      </c>
      <c r="Z107" s="6" t="str">
        <f ca="1">HYPERLINK("#"&amp;CELL("direccion",Tabla_471059!A103),"100")</f>
        <v>100</v>
      </c>
      <c r="AA107" s="6" t="str">
        <f ca="1">HYPERLINK("#"&amp;CELL("direccion",Tabla_471071!A103),"100")</f>
        <v>100</v>
      </c>
      <c r="AB107" s="6" t="str">
        <f ca="1">HYPERLINK("#"&amp;CELL("direccion",Tabla_471062!A103),"100")</f>
        <v>100</v>
      </c>
      <c r="AC107" s="6" t="str">
        <f ca="1">HYPERLINK("#"&amp;CELL("direccion",Tabla_471074!A103),"100")</f>
        <v>100</v>
      </c>
      <c r="AD107" t="s">
        <v>213</v>
      </c>
      <c r="AE107" s="3">
        <v>45657</v>
      </c>
    </row>
    <row r="108" spans="1:31" x14ac:dyDescent="0.25">
      <c r="A108">
        <v>2024</v>
      </c>
      <c r="B108" s="3">
        <v>45566</v>
      </c>
      <c r="C108" s="3">
        <v>45657</v>
      </c>
      <c r="D108" t="s">
        <v>84</v>
      </c>
      <c r="E108">
        <v>189</v>
      </c>
      <c r="F108" t="s">
        <v>282</v>
      </c>
      <c r="G108" t="s">
        <v>282</v>
      </c>
      <c r="H108" t="s">
        <v>225</v>
      </c>
      <c r="I108" t="s">
        <v>544</v>
      </c>
      <c r="J108" t="s">
        <v>545</v>
      </c>
      <c r="K108" t="s">
        <v>346</v>
      </c>
      <c r="L108" t="s">
        <v>92</v>
      </c>
      <c r="M108">
        <v>13151</v>
      </c>
      <c r="N108" t="s">
        <v>212</v>
      </c>
      <c r="O108">
        <v>10824.78</v>
      </c>
      <c r="P108" t="s">
        <v>212</v>
      </c>
      <c r="Q108" s="6" t="str">
        <f ca="1">HYPERLINK("#"&amp;CELL("direccion",Tabla_471065!A104),"101")</f>
        <v>101</v>
      </c>
      <c r="R108" s="6" t="str">
        <f ca="1">HYPERLINK("#"&amp;CELL("direccion",Tabla_471039!A104),"101")</f>
        <v>101</v>
      </c>
      <c r="S108" s="6" t="str">
        <f ca="1">HYPERLINK("#"&amp;CELL("direccion",Tabla_471067!A104),"101")</f>
        <v>101</v>
      </c>
      <c r="T108" s="6" t="str">
        <f ca="1">HYPERLINK("#"&amp;CELL("direccion",Tabla_471023!A104),"101")</f>
        <v>101</v>
      </c>
      <c r="U108" s="6" t="str">
        <f ca="1">HYPERLINK("#"&amp;CELL("direccion",Tabla_471047!A104),"101")</f>
        <v>101</v>
      </c>
      <c r="V108" s="6" t="str">
        <f ca="1">HYPERLINK("#"&amp;CELL("direccion",Tabla_471030!A104),"101")</f>
        <v>101</v>
      </c>
      <c r="W108" s="6" t="str">
        <f ca="1">HYPERLINK("#"&amp;CELL("direccion",Tabla_471041!A104),"101")</f>
        <v>101</v>
      </c>
      <c r="X108" s="6" t="str">
        <f ca="1">HYPERLINK("#"&amp;CELL("direccion",Tabla_471031!A104),"101")</f>
        <v>101</v>
      </c>
      <c r="Y108" s="6" t="str">
        <f ca="1">HYPERLINK("#"&amp;CELL("direccion",Tabla_471032!A104),"101")</f>
        <v>101</v>
      </c>
      <c r="Z108" s="6" t="str">
        <f ca="1">HYPERLINK("#"&amp;CELL("direccion",Tabla_471059!A104),"101")</f>
        <v>101</v>
      </c>
      <c r="AA108" s="6" t="str">
        <f ca="1">HYPERLINK("#"&amp;CELL("direccion",Tabla_471071!A104),"101")</f>
        <v>101</v>
      </c>
      <c r="AB108" s="6" t="str">
        <f ca="1">HYPERLINK("#"&amp;CELL("direccion",Tabla_471062!A104),"101")</f>
        <v>101</v>
      </c>
      <c r="AC108" s="6" t="str">
        <f ca="1">HYPERLINK("#"&amp;CELL("direccion",Tabla_471074!A104),"101")</f>
        <v>101</v>
      </c>
      <c r="AD108" t="s">
        <v>213</v>
      </c>
      <c r="AE108" s="3">
        <v>45657</v>
      </c>
    </row>
    <row r="109" spans="1:31" x14ac:dyDescent="0.25">
      <c r="A109">
        <v>2024</v>
      </c>
      <c r="B109" s="3">
        <v>45566</v>
      </c>
      <c r="C109" s="3">
        <v>45657</v>
      </c>
      <c r="D109" t="s">
        <v>84</v>
      </c>
      <c r="E109">
        <v>189</v>
      </c>
      <c r="F109" t="s">
        <v>284</v>
      </c>
      <c r="G109" t="s">
        <v>284</v>
      </c>
      <c r="H109" t="s">
        <v>225</v>
      </c>
      <c r="I109" t="s">
        <v>546</v>
      </c>
      <c r="J109" t="s">
        <v>547</v>
      </c>
      <c r="K109" t="s">
        <v>548</v>
      </c>
      <c r="L109" t="s">
        <v>92</v>
      </c>
      <c r="M109">
        <v>14187</v>
      </c>
      <c r="N109" t="s">
        <v>212</v>
      </c>
      <c r="O109">
        <v>11565.050000000001</v>
      </c>
      <c r="P109" t="s">
        <v>212</v>
      </c>
      <c r="Q109" s="6" t="str">
        <f ca="1">HYPERLINK("#"&amp;CELL("direccion",Tabla_471065!A105),"102")</f>
        <v>102</v>
      </c>
      <c r="R109" s="6" t="str">
        <f ca="1">HYPERLINK("#"&amp;CELL("direccion",Tabla_471039!A105),"102")</f>
        <v>102</v>
      </c>
      <c r="S109" s="6" t="str">
        <f ca="1">HYPERLINK("#"&amp;CELL("direccion",Tabla_471067!A105),"102")</f>
        <v>102</v>
      </c>
      <c r="T109" s="6" t="str">
        <f ca="1">HYPERLINK("#"&amp;CELL("direccion",Tabla_471023!A105),"102")</f>
        <v>102</v>
      </c>
      <c r="U109" s="6" t="str">
        <f ca="1">HYPERLINK("#"&amp;CELL("direccion",Tabla_471047!A105),"102")</f>
        <v>102</v>
      </c>
      <c r="V109" s="6" t="str">
        <f ca="1">HYPERLINK("#"&amp;CELL("direccion",Tabla_471030!A105),"102")</f>
        <v>102</v>
      </c>
      <c r="W109" s="6" t="str">
        <f ca="1">HYPERLINK("#"&amp;CELL("direccion",Tabla_471041!A105),"102")</f>
        <v>102</v>
      </c>
      <c r="X109" s="6" t="str">
        <f ca="1">HYPERLINK("#"&amp;CELL("direccion",Tabla_471031!A105),"102")</f>
        <v>102</v>
      </c>
      <c r="Y109" s="6" t="str">
        <f ca="1">HYPERLINK("#"&amp;CELL("direccion",Tabla_471032!A105),"102")</f>
        <v>102</v>
      </c>
      <c r="Z109" s="6" t="str">
        <f ca="1">HYPERLINK("#"&amp;CELL("direccion",Tabla_471059!A105),"102")</f>
        <v>102</v>
      </c>
      <c r="AA109" s="6" t="str">
        <f ca="1">HYPERLINK("#"&amp;CELL("direccion",Tabla_471071!A105),"102")</f>
        <v>102</v>
      </c>
      <c r="AB109" s="6" t="str">
        <f ca="1">HYPERLINK("#"&amp;CELL("direccion",Tabla_471062!A105),"102")</f>
        <v>102</v>
      </c>
      <c r="AC109" s="6" t="str">
        <f ca="1">HYPERLINK("#"&amp;CELL("direccion",Tabla_471074!A105),"102")</f>
        <v>102</v>
      </c>
      <c r="AD109" t="s">
        <v>213</v>
      </c>
      <c r="AE109" s="3">
        <v>45657</v>
      </c>
    </row>
    <row r="110" spans="1:31" x14ac:dyDescent="0.25">
      <c r="A110">
        <v>2024</v>
      </c>
      <c r="B110" s="3">
        <v>45566</v>
      </c>
      <c r="C110" s="3">
        <v>45657</v>
      </c>
      <c r="D110" t="s">
        <v>84</v>
      </c>
      <c r="E110">
        <v>189</v>
      </c>
      <c r="F110" t="s">
        <v>280</v>
      </c>
      <c r="G110" t="s">
        <v>280</v>
      </c>
      <c r="H110" t="s">
        <v>225</v>
      </c>
      <c r="I110" t="s">
        <v>549</v>
      </c>
      <c r="J110" t="s">
        <v>550</v>
      </c>
      <c r="K110" t="s">
        <v>551</v>
      </c>
      <c r="L110" t="s">
        <v>91</v>
      </c>
      <c r="M110">
        <v>14187</v>
      </c>
      <c r="N110" t="s">
        <v>212</v>
      </c>
      <c r="O110">
        <v>11565.050000000001</v>
      </c>
      <c r="P110" t="s">
        <v>212</v>
      </c>
      <c r="Q110" s="6" t="str">
        <f ca="1">HYPERLINK("#"&amp;CELL("direccion",Tabla_471065!A106),"103")</f>
        <v>103</v>
      </c>
      <c r="R110" s="6" t="str">
        <f ca="1">HYPERLINK("#"&amp;CELL("direccion",Tabla_471039!A106),"103")</f>
        <v>103</v>
      </c>
      <c r="S110" s="6" t="str">
        <f ca="1">HYPERLINK("#"&amp;CELL("direccion",Tabla_471067!A106),"103")</f>
        <v>103</v>
      </c>
      <c r="T110" s="6" t="str">
        <f ca="1">HYPERLINK("#"&amp;CELL("direccion",Tabla_471023!A106),"103")</f>
        <v>103</v>
      </c>
      <c r="U110" s="6" t="str">
        <f ca="1">HYPERLINK("#"&amp;CELL("direccion",Tabla_471047!A106),"103")</f>
        <v>103</v>
      </c>
      <c r="V110" s="6" t="str">
        <f ca="1">HYPERLINK("#"&amp;CELL("direccion",Tabla_471030!A106),"103")</f>
        <v>103</v>
      </c>
      <c r="W110" s="6" t="str">
        <f ca="1">HYPERLINK("#"&amp;CELL("direccion",Tabla_471041!A106),"103")</f>
        <v>103</v>
      </c>
      <c r="X110" s="6" t="str">
        <f ca="1">HYPERLINK("#"&amp;CELL("direccion",Tabla_471031!A106),"103")</f>
        <v>103</v>
      </c>
      <c r="Y110" s="6" t="str">
        <f ca="1">HYPERLINK("#"&amp;CELL("direccion",Tabla_471032!A106),"103")</f>
        <v>103</v>
      </c>
      <c r="Z110" s="6" t="str">
        <f ca="1">HYPERLINK("#"&amp;CELL("direccion",Tabla_471059!A106),"103")</f>
        <v>103</v>
      </c>
      <c r="AA110" s="6" t="str">
        <f ca="1">HYPERLINK("#"&amp;CELL("direccion",Tabla_471071!A106),"103")</f>
        <v>103</v>
      </c>
      <c r="AB110" s="6" t="str">
        <f ca="1">HYPERLINK("#"&amp;CELL("direccion",Tabla_471062!A106),"103")</f>
        <v>103</v>
      </c>
      <c r="AC110" s="6" t="str">
        <f ca="1">HYPERLINK("#"&amp;CELL("direccion",Tabla_471074!A106),"103")</f>
        <v>103</v>
      </c>
      <c r="AD110" t="s">
        <v>213</v>
      </c>
      <c r="AE110" s="3">
        <v>45657</v>
      </c>
    </row>
    <row r="111" spans="1:31" x14ac:dyDescent="0.25">
      <c r="A111">
        <v>2024</v>
      </c>
      <c r="B111" s="3">
        <v>45566</v>
      </c>
      <c r="C111" s="3">
        <v>45657</v>
      </c>
      <c r="D111" t="s">
        <v>84</v>
      </c>
      <c r="E111">
        <v>189</v>
      </c>
      <c r="F111" t="s">
        <v>282</v>
      </c>
      <c r="G111" t="s">
        <v>282</v>
      </c>
      <c r="H111" t="s">
        <v>225</v>
      </c>
      <c r="I111" t="s">
        <v>552</v>
      </c>
      <c r="J111" t="s">
        <v>553</v>
      </c>
      <c r="K111" t="s">
        <v>554</v>
      </c>
      <c r="L111" t="s">
        <v>92</v>
      </c>
      <c r="M111">
        <v>14187</v>
      </c>
      <c r="N111" t="s">
        <v>212</v>
      </c>
      <c r="O111">
        <v>11565.050000000001</v>
      </c>
      <c r="P111" t="s">
        <v>212</v>
      </c>
      <c r="Q111" s="6" t="str">
        <f ca="1">HYPERLINK("#"&amp;CELL("direccion",Tabla_471065!A107),"104")</f>
        <v>104</v>
      </c>
      <c r="R111" s="6" t="str">
        <f ca="1">HYPERLINK("#"&amp;CELL("direccion",Tabla_471039!A107),"104")</f>
        <v>104</v>
      </c>
      <c r="S111" s="6" t="str">
        <f ca="1">HYPERLINK("#"&amp;CELL("direccion",Tabla_471067!A107),"104")</f>
        <v>104</v>
      </c>
      <c r="T111" s="6" t="str">
        <f ca="1">HYPERLINK("#"&amp;CELL("direccion",Tabla_471023!A107),"104")</f>
        <v>104</v>
      </c>
      <c r="U111" s="6" t="str">
        <f ca="1">HYPERLINK("#"&amp;CELL("direccion",Tabla_471047!A107),"104")</f>
        <v>104</v>
      </c>
      <c r="V111" s="6" t="str">
        <f ca="1">HYPERLINK("#"&amp;CELL("direccion",Tabla_471030!A107),"104")</f>
        <v>104</v>
      </c>
      <c r="W111" s="6" t="str">
        <f ca="1">HYPERLINK("#"&amp;CELL("direccion",Tabla_471041!A107),"104")</f>
        <v>104</v>
      </c>
      <c r="X111" s="6" t="str">
        <f ca="1">HYPERLINK("#"&amp;CELL("direccion",Tabla_471031!A107),"104")</f>
        <v>104</v>
      </c>
      <c r="Y111" s="6" t="str">
        <f ca="1">HYPERLINK("#"&amp;CELL("direccion",Tabla_471032!A107),"104")</f>
        <v>104</v>
      </c>
      <c r="Z111" s="6" t="str">
        <f ca="1">HYPERLINK("#"&amp;CELL("direccion",Tabla_471059!A107),"104")</f>
        <v>104</v>
      </c>
      <c r="AA111" s="6" t="str">
        <f ca="1">HYPERLINK("#"&amp;CELL("direccion",Tabla_471071!A107),"104")</f>
        <v>104</v>
      </c>
      <c r="AB111" s="6" t="str">
        <f ca="1">HYPERLINK("#"&amp;CELL("direccion",Tabla_471062!A107),"104")</f>
        <v>104</v>
      </c>
      <c r="AC111" s="6" t="str">
        <f ca="1">HYPERLINK("#"&amp;CELL("direccion",Tabla_471074!A107),"104")</f>
        <v>104</v>
      </c>
      <c r="AD111" t="s">
        <v>213</v>
      </c>
      <c r="AE111" s="3">
        <v>45657</v>
      </c>
    </row>
    <row r="112" spans="1:31" x14ac:dyDescent="0.25">
      <c r="A112">
        <v>2024</v>
      </c>
      <c r="B112" s="3">
        <v>45566</v>
      </c>
      <c r="C112" s="3">
        <v>45657</v>
      </c>
      <c r="D112" t="s">
        <v>84</v>
      </c>
      <c r="E112">
        <v>189</v>
      </c>
      <c r="F112" t="s">
        <v>281</v>
      </c>
      <c r="G112" t="s">
        <v>281</v>
      </c>
      <c r="H112" t="s">
        <v>225</v>
      </c>
      <c r="I112" t="s">
        <v>555</v>
      </c>
      <c r="J112" t="s">
        <v>556</v>
      </c>
      <c r="K112" t="s">
        <v>410</v>
      </c>
      <c r="L112" t="s">
        <v>92</v>
      </c>
      <c r="M112">
        <v>13151</v>
      </c>
      <c r="N112" t="s">
        <v>212</v>
      </c>
      <c r="O112">
        <v>10824.78</v>
      </c>
      <c r="P112" t="s">
        <v>212</v>
      </c>
      <c r="Q112" s="6" t="str">
        <f ca="1">HYPERLINK("#"&amp;CELL("direccion",Tabla_471065!A108),"105")</f>
        <v>105</v>
      </c>
      <c r="R112" s="6" t="str">
        <f ca="1">HYPERLINK("#"&amp;CELL("direccion",Tabla_471039!A108),"105")</f>
        <v>105</v>
      </c>
      <c r="S112" s="6" t="str">
        <f ca="1">HYPERLINK("#"&amp;CELL("direccion",Tabla_471067!A108),"105")</f>
        <v>105</v>
      </c>
      <c r="T112" s="6" t="str">
        <f ca="1">HYPERLINK("#"&amp;CELL("direccion",Tabla_471023!A108),"105")</f>
        <v>105</v>
      </c>
      <c r="U112" s="6" t="str">
        <f ca="1">HYPERLINK("#"&amp;CELL("direccion",Tabla_471047!A108),"105")</f>
        <v>105</v>
      </c>
      <c r="V112" s="6" t="str">
        <f ca="1">HYPERLINK("#"&amp;CELL("direccion",Tabla_471030!A108),"105")</f>
        <v>105</v>
      </c>
      <c r="W112" s="6" t="str">
        <f ca="1">HYPERLINK("#"&amp;CELL("direccion",Tabla_471041!A108),"105")</f>
        <v>105</v>
      </c>
      <c r="X112" s="6" t="str">
        <f ca="1">HYPERLINK("#"&amp;CELL("direccion",Tabla_471031!A108),"105")</f>
        <v>105</v>
      </c>
      <c r="Y112" s="6" t="str">
        <f ca="1">HYPERLINK("#"&amp;CELL("direccion",Tabla_471032!A108),"105")</f>
        <v>105</v>
      </c>
      <c r="Z112" s="6" t="str">
        <f ca="1">HYPERLINK("#"&amp;CELL("direccion",Tabla_471059!A108),"105")</f>
        <v>105</v>
      </c>
      <c r="AA112" s="6" t="str">
        <f ca="1">HYPERLINK("#"&amp;CELL("direccion",Tabla_471071!A108),"105")</f>
        <v>105</v>
      </c>
      <c r="AB112" s="6" t="str">
        <f ca="1">HYPERLINK("#"&amp;CELL("direccion",Tabla_471062!A108),"105")</f>
        <v>105</v>
      </c>
      <c r="AC112" s="6" t="str">
        <f ca="1">HYPERLINK("#"&amp;CELL("direccion",Tabla_471074!A108),"105")</f>
        <v>105</v>
      </c>
      <c r="AD112" t="s">
        <v>213</v>
      </c>
      <c r="AE112" s="3">
        <v>45657</v>
      </c>
    </row>
    <row r="113" spans="1:31" x14ac:dyDescent="0.25">
      <c r="A113">
        <v>2024</v>
      </c>
      <c r="B113" s="3">
        <v>45566</v>
      </c>
      <c r="C113" s="3">
        <v>45657</v>
      </c>
      <c r="D113" t="s">
        <v>84</v>
      </c>
      <c r="E113">
        <v>189</v>
      </c>
      <c r="F113" t="s">
        <v>281</v>
      </c>
      <c r="G113" t="s">
        <v>281</v>
      </c>
      <c r="H113" t="s">
        <v>225</v>
      </c>
      <c r="I113" t="s">
        <v>557</v>
      </c>
      <c r="J113" t="s">
        <v>558</v>
      </c>
      <c r="K113" t="s">
        <v>406</v>
      </c>
      <c r="L113" t="s">
        <v>92</v>
      </c>
      <c r="M113">
        <v>14187</v>
      </c>
      <c r="N113" t="s">
        <v>212</v>
      </c>
      <c r="O113">
        <v>11565.050000000001</v>
      </c>
      <c r="P113" t="s">
        <v>212</v>
      </c>
      <c r="Q113" s="6" t="str">
        <f ca="1">HYPERLINK("#"&amp;CELL("direccion",Tabla_471065!A109),"106")</f>
        <v>106</v>
      </c>
      <c r="R113" s="6" t="str">
        <f ca="1">HYPERLINK("#"&amp;CELL("direccion",Tabla_471039!A109),"106")</f>
        <v>106</v>
      </c>
      <c r="S113" s="6" t="str">
        <f ca="1">HYPERLINK("#"&amp;CELL("direccion",Tabla_471067!A109),"106")</f>
        <v>106</v>
      </c>
      <c r="T113" s="6" t="str">
        <f ca="1">HYPERLINK("#"&amp;CELL("direccion",Tabla_471023!A109),"106")</f>
        <v>106</v>
      </c>
      <c r="U113" s="6" t="str">
        <f ca="1">HYPERLINK("#"&amp;CELL("direccion",Tabla_471047!A109),"106")</f>
        <v>106</v>
      </c>
      <c r="V113" s="6" t="str">
        <f ca="1">HYPERLINK("#"&amp;CELL("direccion",Tabla_471030!A109),"106")</f>
        <v>106</v>
      </c>
      <c r="W113" s="6" t="str">
        <f ca="1">HYPERLINK("#"&amp;CELL("direccion",Tabla_471041!A109),"106")</f>
        <v>106</v>
      </c>
      <c r="X113" s="6" t="str">
        <f ca="1">HYPERLINK("#"&amp;CELL("direccion",Tabla_471031!A109),"106")</f>
        <v>106</v>
      </c>
      <c r="Y113" s="6" t="str">
        <f ca="1">HYPERLINK("#"&amp;CELL("direccion",Tabla_471032!A109),"106")</f>
        <v>106</v>
      </c>
      <c r="Z113" s="6" t="str">
        <f ca="1">HYPERLINK("#"&amp;CELL("direccion",Tabla_471059!A109),"106")</f>
        <v>106</v>
      </c>
      <c r="AA113" s="6" t="str">
        <f ca="1">HYPERLINK("#"&amp;CELL("direccion",Tabla_471071!A109),"106")</f>
        <v>106</v>
      </c>
      <c r="AB113" s="6" t="str">
        <f ca="1">HYPERLINK("#"&amp;CELL("direccion",Tabla_471062!A109),"106")</f>
        <v>106</v>
      </c>
      <c r="AC113" s="6" t="str">
        <f ca="1">HYPERLINK("#"&amp;CELL("direccion",Tabla_471074!A109),"106")</f>
        <v>106</v>
      </c>
      <c r="AD113" t="s">
        <v>213</v>
      </c>
      <c r="AE113" s="3">
        <v>45657</v>
      </c>
    </row>
    <row r="114" spans="1:31" x14ac:dyDescent="0.25">
      <c r="A114">
        <v>2024</v>
      </c>
      <c r="B114" s="3">
        <v>45566</v>
      </c>
      <c r="C114" s="3">
        <v>45657</v>
      </c>
      <c r="D114" t="s">
        <v>84</v>
      </c>
      <c r="E114">
        <v>189</v>
      </c>
      <c r="F114" t="s">
        <v>280</v>
      </c>
      <c r="G114" t="s">
        <v>280</v>
      </c>
      <c r="H114" t="s">
        <v>225</v>
      </c>
      <c r="I114" t="s">
        <v>559</v>
      </c>
      <c r="J114" t="s">
        <v>560</v>
      </c>
      <c r="K114" t="s">
        <v>561</v>
      </c>
      <c r="L114" t="s">
        <v>92</v>
      </c>
      <c r="M114">
        <v>14187</v>
      </c>
      <c r="N114" t="s">
        <v>212</v>
      </c>
      <c r="O114">
        <v>11565.050000000001</v>
      </c>
      <c r="P114" t="s">
        <v>212</v>
      </c>
      <c r="Q114" s="6" t="str">
        <f ca="1">HYPERLINK("#"&amp;CELL("direccion",Tabla_471065!A110),"107")</f>
        <v>107</v>
      </c>
      <c r="R114" s="6" t="str">
        <f ca="1">HYPERLINK("#"&amp;CELL("direccion",Tabla_471039!A110),"107")</f>
        <v>107</v>
      </c>
      <c r="S114" s="6" t="str">
        <f ca="1">HYPERLINK("#"&amp;CELL("direccion",Tabla_471067!A110),"107")</f>
        <v>107</v>
      </c>
      <c r="T114" s="6" t="str">
        <f ca="1">HYPERLINK("#"&amp;CELL("direccion",Tabla_471023!A110),"107")</f>
        <v>107</v>
      </c>
      <c r="U114" s="6" t="str">
        <f ca="1">HYPERLINK("#"&amp;CELL("direccion",Tabla_471047!A110),"107")</f>
        <v>107</v>
      </c>
      <c r="V114" s="6" t="str">
        <f ca="1">HYPERLINK("#"&amp;CELL("direccion",Tabla_471030!A110),"107")</f>
        <v>107</v>
      </c>
      <c r="W114" s="6" t="str">
        <f ca="1">HYPERLINK("#"&amp;CELL("direccion",Tabla_471041!A110),"107")</f>
        <v>107</v>
      </c>
      <c r="X114" s="6" t="str">
        <f ca="1">HYPERLINK("#"&amp;CELL("direccion",Tabla_471031!A110),"107")</f>
        <v>107</v>
      </c>
      <c r="Y114" s="6" t="str">
        <f ca="1">HYPERLINK("#"&amp;CELL("direccion",Tabla_471032!A110),"107")</f>
        <v>107</v>
      </c>
      <c r="Z114" s="6" t="str">
        <f ca="1">HYPERLINK("#"&amp;CELL("direccion",Tabla_471059!A110),"107")</f>
        <v>107</v>
      </c>
      <c r="AA114" s="6" t="str">
        <f ca="1">HYPERLINK("#"&amp;CELL("direccion",Tabla_471071!A110),"107")</f>
        <v>107</v>
      </c>
      <c r="AB114" s="6" t="str">
        <f ca="1">HYPERLINK("#"&amp;CELL("direccion",Tabla_471062!A110),"107")</f>
        <v>107</v>
      </c>
      <c r="AC114" s="6" t="str">
        <f ca="1">HYPERLINK("#"&amp;CELL("direccion",Tabla_471074!A110),"107")</f>
        <v>107</v>
      </c>
      <c r="AD114" t="s">
        <v>213</v>
      </c>
      <c r="AE114" s="3">
        <v>45657</v>
      </c>
    </row>
    <row r="115" spans="1:31" x14ac:dyDescent="0.25">
      <c r="A115">
        <v>2024</v>
      </c>
      <c r="B115" s="3">
        <v>45566</v>
      </c>
      <c r="C115" s="3">
        <v>45657</v>
      </c>
      <c r="D115" t="s">
        <v>84</v>
      </c>
      <c r="E115">
        <v>189</v>
      </c>
      <c r="F115" t="s">
        <v>280</v>
      </c>
      <c r="G115" t="s">
        <v>280</v>
      </c>
      <c r="H115" t="s">
        <v>225</v>
      </c>
      <c r="I115" t="s">
        <v>562</v>
      </c>
      <c r="J115" t="s">
        <v>563</v>
      </c>
      <c r="K115" t="s">
        <v>564</v>
      </c>
      <c r="L115" t="s">
        <v>91</v>
      </c>
      <c r="M115">
        <v>14187</v>
      </c>
      <c r="N115" t="s">
        <v>212</v>
      </c>
      <c r="O115">
        <v>11565.050000000001</v>
      </c>
      <c r="P115" t="s">
        <v>212</v>
      </c>
      <c r="Q115" s="6" t="str">
        <f ca="1">HYPERLINK("#"&amp;CELL("direccion",Tabla_471065!A111),"108")</f>
        <v>108</v>
      </c>
      <c r="R115" s="6" t="str">
        <f ca="1">HYPERLINK("#"&amp;CELL("direccion",Tabla_471039!A111),"108")</f>
        <v>108</v>
      </c>
      <c r="S115" s="6" t="str">
        <f ca="1">HYPERLINK("#"&amp;CELL("direccion",Tabla_471067!A111),"108")</f>
        <v>108</v>
      </c>
      <c r="T115" s="6" t="str">
        <f ca="1">HYPERLINK("#"&amp;CELL("direccion",Tabla_471023!A111),"108")</f>
        <v>108</v>
      </c>
      <c r="U115" s="6" t="str">
        <f ca="1">HYPERLINK("#"&amp;CELL("direccion",Tabla_471047!A111),"108")</f>
        <v>108</v>
      </c>
      <c r="V115" s="6" t="str">
        <f ca="1">HYPERLINK("#"&amp;CELL("direccion",Tabla_471030!A111),"108")</f>
        <v>108</v>
      </c>
      <c r="W115" s="6" t="str">
        <f ca="1">HYPERLINK("#"&amp;CELL("direccion",Tabla_471041!A111),"108")</f>
        <v>108</v>
      </c>
      <c r="X115" s="6" t="str">
        <f ca="1">HYPERLINK("#"&amp;CELL("direccion",Tabla_471031!A111),"108")</f>
        <v>108</v>
      </c>
      <c r="Y115" s="6" t="str">
        <f ca="1">HYPERLINK("#"&amp;CELL("direccion",Tabla_471032!A111),"108")</f>
        <v>108</v>
      </c>
      <c r="Z115" s="6" t="str">
        <f ca="1">HYPERLINK("#"&amp;CELL("direccion",Tabla_471059!A111),"108")</f>
        <v>108</v>
      </c>
      <c r="AA115" s="6" t="str">
        <f ca="1">HYPERLINK("#"&amp;CELL("direccion",Tabla_471071!A111),"108")</f>
        <v>108</v>
      </c>
      <c r="AB115" s="6" t="str">
        <f ca="1">HYPERLINK("#"&amp;CELL("direccion",Tabla_471062!A111),"108")</f>
        <v>108</v>
      </c>
      <c r="AC115" s="6" t="str">
        <f ca="1">HYPERLINK("#"&amp;CELL("direccion",Tabla_471074!A111),"108")</f>
        <v>108</v>
      </c>
      <c r="AD115" t="s">
        <v>213</v>
      </c>
      <c r="AE115" s="3">
        <v>45657</v>
      </c>
    </row>
    <row r="116" spans="1:31" x14ac:dyDescent="0.25">
      <c r="A116">
        <v>2024</v>
      </c>
      <c r="B116" s="3">
        <v>45566</v>
      </c>
      <c r="C116" s="3">
        <v>45657</v>
      </c>
      <c r="D116" t="s">
        <v>84</v>
      </c>
      <c r="E116">
        <v>189</v>
      </c>
      <c r="F116" t="s">
        <v>282</v>
      </c>
      <c r="G116" t="s">
        <v>282</v>
      </c>
      <c r="H116" t="s">
        <v>225</v>
      </c>
      <c r="I116" t="s">
        <v>388</v>
      </c>
      <c r="J116" t="s">
        <v>530</v>
      </c>
      <c r="K116" t="s">
        <v>565</v>
      </c>
      <c r="L116" t="s">
        <v>92</v>
      </c>
      <c r="M116">
        <v>13151</v>
      </c>
      <c r="N116" t="s">
        <v>212</v>
      </c>
      <c r="O116">
        <v>10824.78</v>
      </c>
      <c r="P116" t="s">
        <v>212</v>
      </c>
      <c r="Q116" s="6" t="str">
        <f ca="1">HYPERLINK("#"&amp;CELL("direccion",Tabla_471065!A112),"109")</f>
        <v>109</v>
      </c>
      <c r="R116" s="6" t="str">
        <f ca="1">HYPERLINK("#"&amp;CELL("direccion",Tabla_471039!A112),"109")</f>
        <v>109</v>
      </c>
      <c r="S116" s="6" t="str">
        <f ca="1">HYPERLINK("#"&amp;CELL("direccion",Tabla_471067!A112),"109")</f>
        <v>109</v>
      </c>
      <c r="T116" s="6" t="str">
        <f ca="1">HYPERLINK("#"&amp;CELL("direccion",Tabla_471023!A112),"109")</f>
        <v>109</v>
      </c>
      <c r="U116" s="6" t="str">
        <f ca="1">HYPERLINK("#"&amp;CELL("direccion",Tabla_471047!A112),"109")</f>
        <v>109</v>
      </c>
      <c r="V116" s="6" t="str">
        <f ca="1">HYPERLINK("#"&amp;CELL("direccion",Tabla_471030!A112),"109")</f>
        <v>109</v>
      </c>
      <c r="W116" s="6" t="str">
        <f ca="1">HYPERLINK("#"&amp;CELL("direccion",Tabla_471041!A112),"109")</f>
        <v>109</v>
      </c>
      <c r="X116" s="6" t="str">
        <f ca="1">HYPERLINK("#"&amp;CELL("direccion",Tabla_471031!A112),"109")</f>
        <v>109</v>
      </c>
      <c r="Y116" s="6" t="str">
        <f ca="1">HYPERLINK("#"&amp;CELL("direccion",Tabla_471032!A112),"109")</f>
        <v>109</v>
      </c>
      <c r="Z116" s="6" t="str">
        <f ca="1">HYPERLINK("#"&amp;CELL("direccion",Tabla_471059!A112),"109")</f>
        <v>109</v>
      </c>
      <c r="AA116" s="6" t="str">
        <f ca="1">HYPERLINK("#"&amp;CELL("direccion",Tabla_471071!A112),"109")</f>
        <v>109</v>
      </c>
      <c r="AB116" s="6" t="str">
        <f ca="1">HYPERLINK("#"&amp;CELL("direccion",Tabla_471062!A112),"109")</f>
        <v>109</v>
      </c>
      <c r="AC116" s="6" t="str">
        <f ca="1">HYPERLINK("#"&amp;CELL("direccion",Tabla_471074!A112),"109")</f>
        <v>109</v>
      </c>
      <c r="AD116" t="s">
        <v>213</v>
      </c>
      <c r="AE116" s="3">
        <v>45657</v>
      </c>
    </row>
    <row r="117" spans="1:31" x14ac:dyDescent="0.25">
      <c r="A117">
        <v>2024</v>
      </c>
      <c r="B117" s="3">
        <v>45566</v>
      </c>
      <c r="C117" s="3">
        <v>45657</v>
      </c>
      <c r="D117" t="s">
        <v>84</v>
      </c>
      <c r="E117">
        <v>180</v>
      </c>
      <c r="F117" t="s">
        <v>285</v>
      </c>
      <c r="G117" t="s">
        <v>285</v>
      </c>
      <c r="H117" t="s">
        <v>225</v>
      </c>
      <c r="I117" t="s">
        <v>566</v>
      </c>
      <c r="J117" t="s">
        <v>567</v>
      </c>
      <c r="K117" t="s">
        <v>438</v>
      </c>
      <c r="L117" t="s">
        <v>91</v>
      </c>
      <c r="M117">
        <v>13151</v>
      </c>
      <c r="N117" t="s">
        <v>212</v>
      </c>
      <c r="O117">
        <v>10824.78</v>
      </c>
      <c r="P117" t="s">
        <v>212</v>
      </c>
      <c r="Q117" s="6" t="str">
        <f ca="1">HYPERLINK("#"&amp;CELL("direccion",Tabla_471065!A113),"110")</f>
        <v>110</v>
      </c>
      <c r="R117" s="6" t="str">
        <f ca="1">HYPERLINK("#"&amp;CELL("direccion",Tabla_471039!A113),"110")</f>
        <v>110</v>
      </c>
      <c r="S117" s="6" t="str">
        <f ca="1">HYPERLINK("#"&amp;CELL("direccion",Tabla_471067!A113),"110")</f>
        <v>110</v>
      </c>
      <c r="T117" s="6" t="str">
        <f ca="1">HYPERLINK("#"&amp;CELL("direccion",Tabla_471023!A113),"110")</f>
        <v>110</v>
      </c>
      <c r="U117" s="6" t="str">
        <f ca="1">HYPERLINK("#"&amp;CELL("direccion",Tabla_471047!A113),"110")</f>
        <v>110</v>
      </c>
      <c r="V117" s="6" t="str">
        <f ca="1">HYPERLINK("#"&amp;CELL("direccion",Tabla_471030!A113),"110")</f>
        <v>110</v>
      </c>
      <c r="W117" s="6" t="str">
        <f ca="1">HYPERLINK("#"&amp;CELL("direccion",Tabla_471041!A113),"110")</f>
        <v>110</v>
      </c>
      <c r="X117" s="6" t="str">
        <f ca="1">HYPERLINK("#"&amp;CELL("direccion",Tabla_471031!A113),"110")</f>
        <v>110</v>
      </c>
      <c r="Y117" s="6" t="str">
        <f ca="1">HYPERLINK("#"&amp;CELL("direccion",Tabla_471032!A113),"110")</f>
        <v>110</v>
      </c>
      <c r="Z117" s="6" t="str">
        <f ca="1">HYPERLINK("#"&amp;CELL("direccion",Tabla_471059!A113),"110")</f>
        <v>110</v>
      </c>
      <c r="AA117" s="6" t="str">
        <f ca="1">HYPERLINK("#"&amp;CELL("direccion",Tabla_471071!A113),"110")</f>
        <v>110</v>
      </c>
      <c r="AB117" s="6" t="str">
        <f ca="1">HYPERLINK("#"&amp;CELL("direccion",Tabla_471062!A113),"110")</f>
        <v>110</v>
      </c>
      <c r="AC117" s="6" t="str">
        <f ca="1">HYPERLINK("#"&amp;CELL("direccion",Tabla_471074!A113),"110")</f>
        <v>110</v>
      </c>
      <c r="AD117" t="s">
        <v>213</v>
      </c>
      <c r="AE117" s="3">
        <v>45657</v>
      </c>
    </row>
    <row r="118" spans="1:31" x14ac:dyDescent="0.25">
      <c r="A118">
        <v>2024</v>
      </c>
      <c r="B118" s="3">
        <v>45566</v>
      </c>
      <c r="C118" s="3">
        <v>45657</v>
      </c>
      <c r="D118" t="s">
        <v>84</v>
      </c>
      <c r="E118">
        <v>179</v>
      </c>
      <c r="F118" t="s">
        <v>286</v>
      </c>
      <c r="G118" t="s">
        <v>286</v>
      </c>
      <c r="H118" t="s">
        <v>225</v>
      </c>
      <c r="I118" t="s">
        <v>568</v>
      </c>
      <c r="J118" t="s">
        <v>441</v>
      </c>
      <c r="K118" t="s">
        <v>502</v>
      </c>
      <c r="L118" t="s">
        <v>92</v>
      </c>
      <c r="M118">
        <v>13088</v>
      </c>
      <c r="N118" t="s">
        <v>212</v>
      </c>
      <c r="O118">
        <v>12053</v>
      </c>
      <c r="P118" t="s">
        <v>212</v>
      </c>
      <c r="Q118" s="6" t="str">
        <f ca="1">HYPERLINK("#"&amp;CELL("direccion",Tabla_471065!A114),"111")</f>
        <v>111</v>
      </c>
      <c r="R118" s="6" t="str">
        <f ca="1">HYPERLINK("#"&amp;CELL("direccion",Tabla_471039!A114),"111")</f>
        <v>111</v>
      </c>
      <c r="S118" s="6" t="str">
        <f ca="1">HYPERLINK("#"&amp;CELL("direccion",Tabla_471067!A114),"111")</f>
        <v>111</v>
      </c>
      <c r="T118" s="6" t="str">
        <f ca="1">HYPERLINK("#"&amp;CELL("direccion",Tabla_471023!A114),"111")</f>
        <v>111</v>
      </c>
      <c r="U118" s="6" t="str">
        <f ca="1">HYPERLINK("#"&amp;CELL("direccion",Tabla_471047!A114),"111")</f>
        <v>111</v>
      </c>
      <c r="V118" s="6" t="str">
        <f ca="1">HYPERLINK("#"&amp;CELL("direccion",Tabla_471030!A114),"111")</f>
        <v>111</v>
      </c>
      <c r="W118" s="6" t="str">
        <f ca="1">HYPERLINK("#"&amp;CELL("direccion",Tabla_471041!A114),"111")</f>
        <v>111</v>
      </c>
      <c r="X118" s="6" t="str">
        <f ca="1">HYPERLINK("#"&amp;CELL("direccion",Tabla_471031!A114),"111")</f>
        <v>111</v>
      </c>
      <c r="Y118" s="6" t="str">
        <f ca="1">HYPERLINK("#"&amp;CELL("direccion",Tabla_471032!A114),"111")</f>
        <v>111</v>
      </c>
      <c r="Z118" s="6" t="str">
        <f ca="1">HYPERLINK("#"&amp;CELL("direccion",Tabla_471059!A114),"111")</f>
        <v>111</v>
      </c>
      <c r="AA118" s="6" t="str">
        <f ca="1">HYPERLINK("#"&amp;CELL("direccion",Tabla_471071!A114),"111")</f>
        <v>111</v>
      </c>
      <c r="AB118" s="6" t="str">
        <f ca="1">HYPERLINK("#"&amp;CELL("direccion",Tabla_471062!A114),"111")</f>
        <v>111</v>
      </c>
      <c r="AC118" s="6" t="str">
        <f ca="1">HYPERLINK("#"&amp;CELL("direccion",Tabla_471074!A114),"111")</f>
        <v>111</v>
      </c>
      <c r="AD118" t="s">
        <v>213</v>
      </c>
      <c r="AE118" s="3">
        <v>45657</v>
      </c>
    </row>
    <row r="119" spans="1:31" x14ac:dyDescent="0.25">
      <c r="A119">
        <v>2024</v>
      </c>
      <c r="B119" s="3">
        <v>45566</v>
      </c>
      <c r="C119" s="3">
        <v>45657</v>
      </c>
      <c r="D119" t="s">
        <v>84</v>
      </c>
      <c r="E119">
        <v>179</v>
      </c>
      <c r="F119" t="s">
        <v>287</v>
      </c>
      <c r="G119" t="s">
        <v>287</v>
      </c>
      <c r="H119" t="s">
        <v>225</v>
      </c>
      <c r="I119" t="s">
        <v>569</v>
      </c>
      <c r="J119" t="s">
        <v>570</v>
      </c>
      <c r="K119" t="s">
        <v>560</v>
      </c>
      <c r="L119" t="s">
        <v>92</v>
      </c>
      <c r="M119">
        <v>13088</v>
      </c>
      <c r="N119" t="s">
        <v>212</v>
      </c>
      <c r="O119">
        <v>12053</v>
      </c>
      <c r="P119" t="s">
        <v>212</v>
      </c>
      <c r="Q119" s="6" t="str">
        <f ca="1">HYPERLINK("#"&amp;CELL("direccion",Tabla_471065!A115),"112")</f>
        <v>112</v>
      </c>
      <c r="R119" s="6" t="str">
        <f ca="1">HYPERLINK("#"&amp;CELL("direccion",Tabla_471039!A115),"112")</f>
        <v>112</v>
      </c>
      <c r="S119" s="6" t="str">
        <f ca="1">HYPERLINK("#"&amp;CELL("direccion",Tabla_471067!A115),"112")</f>
        <v>112</v>
      </c>
      <c r="T119" s="6" t="str">
        <f ca="1">HYPERLINK("#"&amp;CELL("direccion",Tabla_471023!A115),"112")</f>
        <v>112</v>
      </c>
      <c r="U119" s="6" t="str">
        <f ca="1">HYPERLINK("#"&amp;CELL("direccion",Tabla_471047!A115),"112")</f>
        <v>112</v>
      </c>
      <c r="V119" s="6" t="str">
        <f ca="1">HYPERLINK("#"&amp;CELL("direccion",Tabla_471030!A115),"112")</f>
        <v>112</v>
      </c>
      <c r="W119" s="6" t="str">
        <f ca="1">HYPERLINK("#"&amp;CELL("direccion",Tabla_471041!A115),"112")</f>
        <v>112</v>
      </c>
      <c r="X119" s="6" t="str">
        <f ca="1">HYPERLINK("#"&amp;CELL("direccion",Tabla_471031!A115),"112")</f>
        <v>112</v>
      </c>
      <c r="Y119" s="6" t="str">
        <f ca="1">HYPERLINK("#"&amp;CELL("direccion",Tabla_471032!A115),"112")</f>
        <v>112</v>
      </c>
      <c r="Z119" s="6" t="str">
        <f ca="1">HYPERLINK("#"&amp;CELL("direccion",Tabla_471059!A115),"112")</f>
        <v>112</v>
      </c>
      <c r="AA119" s="6" t="str">
        <f ca="1">HYPERLINK("#"&amp;CELL("direccion",Tabla_471071!A115),"112")</f>
        <v>112</v>
      </c>
      <c r="AB119" s="6" t="str">
        <f ca="1">HYPERLINK("#"&amp;CELL("direccion",Tabla_471062!A115),"112")</f>
        <v>112</v>
      </c>
      <c r="AC119" s="6" t="str">
        <f ca="1">HYPERLINK("#"&amp;CELL("direccion",Tabla_471074!A115),"112")</f>
        <v>112</v>
      </c>
      <c r="AD119" t="s">
        <v>213</v>
      </c>
      <c r="AE119" s="3">
        <v>45657</v>
      </c>
    </row>
    <row r="120" spans="1:31" x14ac:dyDescent="0.25">
      <c r="A120">
        <v>2024</v>
      </c>
      <c r="B120" s="3">
        <v>45566</v>
      </c>
      <c r="C120" s="3">
        <v>45657</v>
      </c>
      <c r="D120" t="s">
        <v>84</v>
      </c>
      <c r="E120">
        <v>179</v>
      </c>
      <c r="F120" t="s">
        <v>287</v>
      </c>
      <c r="G120" t="s">
        <v>287</v>
      </c>
      <c r="H120" t="s">
        <v>225</v>
      </c>
      <c r="I120" t="s">
        <v>391</v>
      </c>
      <c r="J120" t="s">
        <v>571</v>
      </c>
      <c r="K120" t="s">
        <v>572</v>
      </c>
      <c r="L120" t="s">
        <v>92</v>
      </c>
      <c r="M120">
        <v>13088</v>
      </c>
      <c r="N120" t="s">
        <v>212</v>
      </c>
      <c r="O120">
        <v>12053</v>
      </c>
      <c r="P120" t="s">
        <v>212</v>
      </c>
      <c r="Q120" s="6" t="str">
        <f ca="1">HYPERLINK("#"&amp;CELL("direccion",Tabla_471065!A116),"113")</f>
        <v>113</v>
      </c>
      <c r="R120" s="6" t="str">
        <f ca="1">HYPERLINK("#"&amp;CELL("direccion",Tabla_471039!A116),"113")</f>
        <v>113</v>
      </c>
      <c r="S120" s="6" t="str">
        <f ca="1">HYPERLINK("#"&amp;CELL("direccion",Tabla_471067!A116),"113")</f>
        <v>113</v>
      </c>
      <c r="T120" s="6" t="str">
        <f ca="1">HYPERLINK("#"&amp;CELL("direccion",Tabla_471023!A116),"113")</f>
        <v>113</v>
      </c>
      <c r="U120" s="6" t="str">
        <f ca="1">HYPERLINK("#"&amp;CELL("direccion",Tabla_471047!A116),"113")</f>
        <v>113</v>
      </c>
      <c r="V120" s="6" t="str">
        <f ca="1">HYPERLINK("#"&amp;CELL("direccion",Tabla_471030!A116),"113")</f>
        <v>113</v>
      </c>
      <c r="W120" s="6" t="str">
        <f ca="1">HYPERLINK("#"&amp;CELL("direccion",Tabla_471041!A116),"113")</f>
        <v>113</v>
      </c>
      <c r="X120" s="6" t="str">
        <f ca="1">HYPERLINK("#"&amp;CELL("direccion",Tabla_471031!A116),"113")</f>
        <v>113</v>
      </c>
      <c r="Y120" s="6" t="str">
        <f ca="1">HYPERLINK("#"&amp;CELL("direccion",Tabla_471032!A116),"113")</f>
        <v>113</v>
      </c>
      <c r="Z120" s="6" t="str">
        <f ca="1">HYPERLINK("#"&amp;CELL("direccion",Tabla_471059!A116),"113")</f>
        <v>113</v>
      </c>
      <c r="AA120" s="6" t="str">
        <f ca="1">HYPERLINK("#"&amp;CELL("direccion",Tabla_471071!A116),"113")</f>
        <v>113</v>
      </c>
      <c r="AB120" s="6" t="str">
        <f ca="1">HYPERLINK("#"&amp;CELL("direccion",Tabla_471062!A116),"113")</f>
        <v>113</v>
      </c>
      <c r="AC120" s="6" t="str">
        <f ca="1">HYPERLINK("#"&amp;CELL("direccion",Tabla_471074!A116),"113")</f>
        <v>113</v>
      </c>
      <c r="AD120" t="s">
        <v>213</v>
      </c>
      <c r="AE120" s="3">
        <v>45657</v>
      </c>
    </row>
    <row r="121" spans="1:31" x14ac:dyDescent="0.25">
      <c r="A121">
        <v>2024</v>
      </c>
      <c r="B121" s="3">
        <v>45566</v>
      </c>
      <c r="C121" s="3">
        <v>45657</v>
      </c>
      <c r="D121" t="s">
        <v>84</v>
      </c>
      <c r="E121">
        <v>179</v>
      </c>
      <c r="F121" t="s">
        <v>286</v>
      </c>
      <c r="G121" t="s">
        <v>286</v>
      </c>
      <c r="H121" t="s">
        <v>225</v>
      </c>
      <c r="I121" t="s">
        <v>573</v>
      </c>
      <c r="J121" t="s">
        <v>574</v>
      </c>
      <c r="K121" t="s">
        <v>332</v>
      </c>
      <c r="L121" t="s">
        <v>92</v>
      </c>
      <c r="M121">
        <v>13088</v>
      </c>
      <c r="N121" t="s">
        <v>212</v>
      </c>
      <c r="O121">
        <v>10672.66</v>
      </c>
      <c r="P121" t="s">
        <v>212</v>
      </c>
      <c r="Q121" s="6" t="str">
        <f ca="1">HYPERLINK("#"&amp;CELL("direccion",Tabla_471065!A117),"114")</f>
        <v>114</v>
      </c>
      <c r="R121" s="6" t="str">
        <f ca="1">HYPERLINK("#"&amp;CELL("direccion",Tabla_471039!A117),"114")</f>
        <v>114</v>
      </c>
      <c r="S121" s="6" t="str">
        <f ca="1">HYPERLINK("#"&amp;CELL("direccion",Tabla_471067!A117),"114")</f>
        <v>114</v>
      </c>
      <c r="T121" s="6" t="str">
        <f ca="1">HYPERLINK("#"&amp;CELL("direccion",Tabla_471023!A117),"114")</f>
        <v>114</v>
      </c>
      <c r="U121" s="6" t="str">
        <f ca="1">HYPERLINK("#"&amp;CELL("direccion",Tabla_471047!A117),"114")</f>
        <v>114</v>
      </c>
      <c r="V121" s="6" t="str">
        <f ca="1">HYPERLINK("#"&amp;CELL("direccion",Tabla_471030!A117),"114")</f>
        <v>114</v>
      </c>
      <c r="W121" s="6" t="str">
        <f ca="1">HYPERLINK("#"&amp;CELL("direccion",Tabla_471041!A117),"114")</f>
        <v>114</v>
      </c>
      <c r="X121" s="6" t="str">
        <f ca="1">HYPERLINK("#"&amp;CELL("direccion",Tabla_471031!A117),"114")</f>
        <v>114</v>
      </c>
      <c r="Y121" s="6" t="str">
        <f ca="1">HYPERLINK("#"&amp;CELL("direccion",Tabla_471032!A117),"114")</f>
        <v>114</v>
      </c>
      <c r="Z121" s="6" t="str">
        <f ca="1">HYPERLINK("#"&amp;CELL("direccion",Tabla_471059!A117),"114")</f>
        <v>114</v>
      </c>
      <c r="AA121" s="6" t="str">
        <f ca="1">HYPERLINK("#"&amp;CELL("direccion",Tabla_471071!A117),"114")</f>
        <v>114</v>
      </c>
      <c r="AB121" s="6" t="str">
        <f ca="1">HYPERLINK("#"&amp;CELL("direccion",Tabla_471062!A117),"114")</f>
        <v>114</v>
      </c>
      <c r="AC121" s="6" t="str">
        <f ca="1">HYPERLINK("#"&amp;CELL("direccion",Tabla_471074!A117),"114")</f>
        <v>114</v>
      </c>
      <c r="AD121" t="s">
        <v>213</v>
      </c>
      <c r="AE121" s="3">
        <v>45657</v>
      </c>
    </row>
    <row r="122" spans="1:31" x14ac:dyDescent="0.25">
      <c r="A122">
        <v>2024</v>
      </c>
      <c r="B122" s="3">
        <v>45566</v>
      </c>
      <c r="C122" s="3">
        <v>45657</v>
      </c>
      <c r="D122" t="s">
        <v>84</v>
      </c>
      <c r="E122">
        <v>179</v>
      </c>
      <c r="F122" t="s">
        <v>286</v>
      </c>
      <c r="G122" t="s">
        <v>286</v>
      </c>
      <c r="H122" t="s">
        <v>225</v>
      </c>
      <c r="I122" t="s">
        <v>575</v>
      </c>
      <c r="J122" t="s">
        <v>576</v>
      </c>
      <c r="K122" t="s">
        <v>323</v>
      </c>
      <c r="L122" t="s">
        <v>91</v>
      </c>
      <c r="M122">
        <v>13088</v>
      </c>
      <c r="N122" t="s">
        <v>212</v>
      </c>
      <c r="O122">
        <v>10672.66</v>
      </c>
      <c r="P122" t="s">
        <v>212</v>
      </c>
      <c r="Q122" s="6" t="str">
        <f ca="1">HYPERLINK("#"&amp;CELL("direccion",Tabla_471065!A118),"115")</f>
        <v>115</v>
      </c>
      <c r="R122" s="6" t="str">
        <f ca="1">HYPERLINK("#"&amp;CELL("direccion",Tabla_471039!A118),"115")</f>
        <v>115</v>
      </c>
      <c r="S122" s="6" t="str">
        <f ca="1">HYPERLINK("#"&amp;CELL("direccion",Tabla_471067!A118),"115")</f>
        <v>115</v>
      </c>
      <c r="T122" s="6" t="str">
        <f ca="1">HYPERLINK("#"&amp;CELL("direccion",Tabla_471023!A118),"115")</f>
        <v>115</v>
      </c>
      <c r="U122" s="6" t="str">
        <f ca="1">HYPERLINK("#"&amp;CELL("direccion",Tabla_471047!A118),"115")</f>
        <v>115</v>
      </c>
      <c r="V122" s="6" t="str">
        <f ca="1">HYPERLINK("#"&amp;CELL("direccion",Tabla_471030!A118),"115")</f>
        <v>115</v>
      </c>
      <c r="W122" s="6" t="str">
        <f ca="1">HYPERLINK("#"&amp;CELL("direccion",Tabla_471041!A118),"115")</f>
        <v>115</v>
      </c>
      <c r="X122" s="6" t="str">
        <f ca="1">HYPERLINK("#"&amp;CELL("direccion",Tabla_471031!A118),"115")</f>
        <v>115</v>
      </c>
      <c r="Y122" s="6" t="str">
        <f ca="1">HYPERLINK("#"&amp;CELL("direccion",Tabla_471032!A118),"115")</f>
        <v>115</v>
      </c>
      <c r="Z122" s="6" t="str">
        <f ca="1">HYPERLINK("#"&amp;CELL("direccion",Tabla_471059!A118),"115")</f>
        <v>115</v>
      </c>
      <c r="AA122" s="6" t="str">
        <f ca="1">HYPERLINK("#"&amp;CELL("direccion",Tabla_471071!A118),"115")</f>
        <v>115</v>
      </c>
      <c r="AB122" s="6" t="str">
        <f ca="1">HYPERLINK("#"&amp;CELL("direccion",Tabla_471062!A118),"115")</f>
        <v>115</v>
      </c>
      <c r="AC122" s="6" t="str">
        <f ca="1">HYPERLINK("#"&amp;CELL("direccion",Tabla_471074!A118),"115")</f>
        <v>115</v>
      </c>
      <c r="AD122" t="s">
        <v>213</v>
      </c>
      <c r="AE122" s="3">
        <v>45657</v>
      </c>
    </row>
    <row r="123" spans="1:31" x14ac:dyDescent="0.25">
      <c r="A123">
        <v>2024</v>
      </c>
      <c r="B123" s="3">
        <v>45566</v>
      </c>
      <c r="C123" s="3">
        <v>45657</v>
      </c>
      <c r="D123" t="s">
        <v>84</v>
      </c>
      <c r="E123">
        <v>179</v>
      </c>
      <c r="F123" t="s">
        <v>287</v>
      </c>
      <c r="G123" t="s">
        <v>287</v>
      </c>
      <c r="H123" t="s">
        <v>225</v>
      </c>
      <c r="I123" t="s">
        <v>577</v>
      </c>
      <c r="J123" t="s">
        <v>578</v>
      </c>
      <c r="K123" t="s">
        <v>579</v>
      </c>
      <c r="L123" t="s">
        <v>91</v>
      </c>
      <c r="M123">
        <v>13088</v>
      </c>
      <c r="N123" t="s">
        <v>212</v>
      </c>
      <c r="O123">
        <v>12053</v>
      </c>
      <c r="P123" t="s">
        <v>212</v>
      </c>
      <c r="Q123" s="6" t="str">
        <f ca="1">HYPERLINK("#"&amp;CELL("direccion",Tabla_471065!A119),"116")</f>
        <v>116</v>
      </c>
      <c r="R123" s="6" t="str">
        <f ca="1">HYPERLINK("#"&amp;CELL("direccion",Tabla_471039!A119),"116")</f>
        <v>116</v>
      </c>
      <c r="S123" s="6" t="str">
        <f ca="1">HYPERLINK("#"&amp;CELL("direccion",Tabla_471067!A119),"116")</f>
        <v>116</v>
      </c>
      <c r="T123" s="6" t="str">
        <f ca="1">HYPERLINK("#"&amp;CELL("direccion",Tabla_471023!A119),"116")</f>
        <v>116</v>
      </c>
      <c r="U123" s="6" t="str">
        <f ca="1">HYPERLINK("#"&amp;CELL("direccion",Tabla_471047!A119),"116")</f>
        <v>116</v>
      </c>
      <c r="V123" s="6" t="str">
        <f ca="1">HYPERLINK("#"&amp;CELL("direccion",Tabla_471030!A119),"116")</f>
        <v>116</v>
      </c>
      <c r="W123" s="6" t="str">
        <f ca="1">HYPERLINK("#"&amp;CELL("direccion",Tabla_471041!A119),"116")</f>
        <v>116</v>
      </c>
      <c r="X123" s="6" t="str">
        <f ca="1">HYPERLINK("#"&amp;CELL("direccion",Tabla_471031!A119),"116")</f>
        <v>116</v>
      </c>
      <c r="Y123" s="6" t="str">
        <f ca="1">HYPERLINK("#"&amp;CELL("direccion",Tabla_471032!A119),"116")</f>
        <v>116</v>
      </c>
      <c r="Z123" s="6" t="str">
        <f ca="1">HYPERLINK("#"&amp;CELL("direccion",Tabla_471059!A119),"116")</f>
        <v>116</v>
      </c>
      <c r="AA123" s="6" t="str">
        <f ca="1">HYPERLINK("#"&amp;CELL("direccion",Tabla_471071!A119),"116")</f>
        <v>116</v>
      </c>
      <c r="AB123" s="6" t="str">
        <f ca="1">HYPERLINK("#"&amp;CELL("direccion",Tabla_471062!A119),"116")</f>
        <v>116</v>
      </c>
      <c r="AC123" s="6" t="str">
        <f ca="1">HYPERLINK("#"&amp;CELL("direccion",Tabla_471074!A119),"116")</f>
        <v>116</v>
      </c>
      <c r="AD123" t="s">
        <v>213</v>
      </c>
      <c r="AE123" s="3">
        <v>45657</v>
      </c>
    </row>
    <row r="124" spans="1:31" x14ac:dyDescent="0.25">
      <c r="A124">
        <v>2024</v>
      </c>
      <c r="B124" s="3">
        <v>45566</v>
      </c>
      <c r="C124" s="3">
        <v>45657</v>
      </c>
      <c r="D124" t="s">
        <v>84</v>
      </c>
      <c r="E124">
        <v>179</v>
      </c>
      <c r="F124" t="s">
        <v>287</v>
      </c>
      <c r="G124" t="s">
        <v>287</v>
      </c>
      <c r="H124" t="s">
        <v>225</v>
      </c>
      <c r="I124" t="s">
        <v>580</v>
      </c>
      <c r="J124" t="s">
        <v>581</v>
      </c>
      <c r="K124" t="s">
        <v>322</v>
      </c>
      <c r="L124" t="s">
        <v>92</v>
      </c>
      <c r="M124">
        <v>13088</v>
      </c>
      <c r="N124" t="s">
        <v>212</v>
      </c>
      <c r="O124">
        <v>10672.66</v>
      </c>
      <c r="P124" t="s">
        <v>212</v>
      </c>
      <c r="Q124" s="6" t="str">
        <f ca="1">HYPERLINK("#"&amp;CELL("direccion",Tabla_471065!A120),"117")</f>
        <v>117</v>
      </c>
      <c r="R124" s="6" t="str">
        <f ca="1">HYPERLINK("#"&amp;CELL("direccion",Tabla_471039!A120),"117")</f>
        <v>117</v>
      </c>
      <c r="S124" s="6" t="str">
        <f ca="1">HYPERLINK("#"&amp;CELL("direccion",Tabla_471067!A120),"117")</f>
        <v>117</v>
      </c>
      <c r="T124" s="6" t="str">
        <f ca="1">HYPERLINK("#"&amp;CELL("direccion",Tabla_471023!A120),"117")</f>
        <v>117</v>
      </c>
      <c r="U124" s="6" t="str">
        <f ca="1">HYPERLINK("#"&amp;CELL("direccion",Tabla_471047!A120),"117")</f>
        <v>117</v>
      </c>
      <c r="V124" s="6" t="str">
        <f ca="1">HYPERLINK("#"&amp;CELL("direccion",Tabla_471030!A120),"117")</f>
        <v>117</v>
      </c>
      <c r="W124" s="6" t="str">
        <f ca="1">HYPERLINK("#"&amp;CELL("direccion",Tabla_471041!A120),"117")</f>
        <v>117</v>
      </c>
      <c r="X124" s="6" t="str">
        <f ca="1">HYPERLINK("#"&amp;CELL("direccion",Tabla_471031!A120),"117")</f>
        <v>117</v>
      </c>
      <c r="Y124" s="6" t="str">
        <f ca="1">HYPERLINK("#"&amp;CELL("direccion",Tabla_471032!A120),"117")</f>
        <v>117</v>
      </c>
      <c r="Z124" s="6" t="str">
        <f ca="1">HYPERLINK("#"&amp;CELL("direccion",Tabla_471059!A120),"117")</f>
        <v>117</v>
      </c>
      <c r="AA124" s="6" t="str">
        <f ca="1">HYPERLINK("#"&amp;CELL("direccion",Tabla_471071!A120),"117")</f>
        <v>117</v>
      </c>
      <c r="AB124" s="6" t="str">
        <f ca="1">HYPERLINK("#"&amp;CELL("direccion",Tabla_471062!A120),"117")</f>
        <v>117</v>
      </c>
      <c r="AC124" s="6" t="str">
        <f ca="1">HYPERLINK("#"&amp;CELL("direccion",Tabla_471074!A120),"117")</f>
        <v>117</v>
      </c>
      <c r="AD124" t="s">
        <v>213</v>
      </c>
      <c r="AE124" s="3">
        <v>45657</v>
      </c>
    </row>
    <row r="125" spans="1:31" x14ac:dyDescent="0.25">
      <c r="A125">
        <v>2024</v>
      </c>
      <c r="B125" s="3">
        <v>45566</v>
      </c>
      <c r="C125" s="3">
        <v>45657</v>
      </c>
      <c r="D125" t="s">
        <v>84</v>
      </c>
      <c r="E125">
        <v>179</v>
      </c>
      <c r="F125" t="s">
        <v>288</v>
      </c>
      <c r="G125" t="s">
        <v>288</v>
      </c>
      <c r="H125" t="s">
        <v>225</v>
      </c>
      <c r="I125" t="s">
        <v>582</v>
      </c>
      <c r="J125" t="s">
        <v>583</v>
      </c>
      <c r="K125" t="s">
        <v>479</v>
      </c>
      <c r="L125" t="s">
        <v>92</v>
      </c>
      <c r="M125">
        <v>13088</v>
      </c>
      <c r="N125" t="s">
        <v>212</v>
      </c>
      <c r="O125">
        <v>12053</v>
      </c>
      <c r="P125" t="s">
        <v>212</v>
      </c>
      <c r="Q125" s="6" t="str">
        <f ca="1">HYPERLINK("#"&amp;CELL("direccion",Tabla_471065!A121),"118")</f>
        <v>118</v>
      </c>
      <c r="R125" s="6" t="str">
        <f ca="1">HYPERLINK("#"&amp;CELL("direccion",Tabla_471039!A121),"118")</f>
        <v>118</v>
      </c>
      <c r="S125" s="6" t="str">
        <f ca="1">HYPERLINK("#"&amp;CELL("direccion",Tabla_471067!A121),"118")</f>
        <v>118</v>
      </c>
      <c r="T125" s="6" t="str">
        <f ca="1">HYPERLINK("#"&amp;CELL("direccion",Tabla_471023!A121),"118")</f>
        <v>118</v>
      </c>
      <c r="U125" s="6" t="str">
        <f ca="1">HYPERLINK("#"&amp;CELL("direccion",Tabla_471047!A121),"118")</f>
        <v>118</v>
      </c>
      <c r="V125" s="6" t="str">
        <f ca="1">HYPERLINK("#"&amp;CELL("direccion",Tabla_471030!A121),"118")</f>
        <v>118</v>
      </c>
      <c r="W125" s="6" t="str">
        <f ca="1">HYPERLINK("#"&amp;CELL("direccion",Tabla_471041!A121),"118")</f>
        <v>118</v>
      </c>
      <c r="X125" s="6" t="str">
        <f ca="1">HYPERLINK("#"&amp;CELL("direccion",Tabla_471031!A121),"118")</f>
        <v>118</v>
      </c>
      <c r="Y125" s="6" t="str">
        <f ca="1">HYPERLINK("#"&amp;CELL("direccion",Tabla_471032!A121),"118")</f>
        <v>118</v>
      </c>
      <c r="Z125" s="6" t="str">
        <f ca="1">HYPERLINK("#"&amp;CELL("direccion",Tabla_471059!A121),"118")</f>
        <v>118</v>
      </c>
      <c r="AA125" s="6" t="str">
        <f ca="1">HYPERLINK("#"&amp;CELL("direccion",Tabla_471071!A121),"118")</f>
        <v>118</v>
      </c>
      <c r="AB125" s="6" t="str">
        <f ca="1">HYPERLINK("#"&amp;CELL("direccion",Tabla_471062!A121),"118")</f>
        <v>118</v>
      </c>
      <c r="AC125" s="6" t="str">
        <f ca="1">HYPERLINK("#"&amp;CELL("direccion",Tabla_471074!A121),"118")</f>
        <v>118</v>
      </c>
      <c r="AD125" t="s">
        <v>213</v>
      </c>
      <c r="AE125" s="3">
        <v>45657</v>
      </c>
    </row>
    <row r="126" spans="1:31" x14ac:dyDescent="0.25">
      <c r="A126">
        <v>2024</v>
      </c>
      <c r="B126" s="3">
        <v>45566</v>
      </c>
      <c r="C126" s="3">
        <v>45657</v>
      </c>
      <c r="D126" t="s">
        <v>84</v>
      </c>
      <c r="E126">
        <v>179</v>
      </c>
      <c r="F126" t="s">
        <v>286</v>
      </c>
      <c r="G126" t="s">
        <v>286</v>
      </c>
      <c r="H126" t="s">
        <v>225</v>
      </c>
      <c r="I126" t="s">
        <v>465</v>
      </c>
      <c r="J126" t="s">
        <v>392</v>
      </c>
      <c r="K126" t="s">
        <v>584</v>
      </c>
      <c r="L126" t="s">
        <v>92</v>
      </c>
      <c r="M126">
        <v>13088</v>
      </c>
      <c r="N126" t="s">
        <v>212</v>
      </c>
      <c r="O126">
        <v>10672.66</v>
      </c>
      <c r="P126" t="s">
        <v>212</v>
      </c>
      <c r="Q126" s="6" t="str">
        <f ca="1">HYPERLINK("#"&amp;CELL("direccion",Tabla_471065!A122),"119")</f>
        <v>119</v>
      </c>
      <c r="R126" s="6" t="str">
        <f ca="1">HYPERLINK("#"&amp;CELL("direccion",Tabla_471039!A122),"119")</f>
        <v>119</v>
      </c>
      <c r="S126" s="6" t="str">
        <f ca="1">HYPERLINK("#"&amp;CELL("direccion",Tabla_471067!A122),"119")</f>
        <v>119</v>
      </c>
      <c r="T126" s="6" t="str">
        <f ca="1">HYPERLINK("#"&amp;CELL("direccion",Tabla_471023!A122),"119")</f>
        <v>119</v>
      </c>
      <c r="U126" s="6" t="str">
        <f ca="1">HYPERLINK("#"&amp;CELL("direccion",Tabla_471047!A122),"119")</f>
        <v>119</v>
      </c>
      <c r="V126" s="6" t="str">
        <f ca="1">HYPERLINK("#"&amp;CELL("direccion",Tabla_471030!A122),"119")</f>
        <v>119</v>
      </c>
      <c r="W126" s="6" t="str">
        <f ca="1">HYPERLINK("#"&amp;CELL("direccion",Tabla_471041!A122),"119")</f>
        <v>119</v>
      </c>
      <c r="X126" s="6" t="str">
        <f ca="1">HYPERLINK("#"&amp;CELL("direccion",Tabla_471031!A122),"119")</f>
        <v>119</v>
      </c>
      <c r="Y126" s="6" t="str">
        <f ca="1">HYPERLINK("#"&amp;CELL("direccion",Tabla_471032!A122),"119")</f>
        <v>119</v>
      </c>
      <c r="Z126" s="6" t="str">
        <f ca="1">HYPERLINK("#"&amp;CELL("direccion",Tabla_471059!A122),"119")</f>
        <v>119</v>
      </c>
      <c r="AA126" s="6" t="str">
        <f ca="1">HYPERLINK("#"&amp;CELL("direccion",Tabla_471071!A122),"119")</f>
        <v>119</v>
      </c>
      <c r="AB126" s="6" t="str">
        <f ca="1">HYPERLINK("#"&amp;CELL("direccion",Tabla_471062!A122),"119")</f>
        <v>119</v>
      </c>
      <c r="AC126" s="6" t="str">
        <f ca="1">HYPERLINK("#"&amp;CELL("direccion",Tabla_471074!A122),"119")</f>
        <v>119</v>
      </c>
      <c r="AD126" t="s">
        <v>213</v>
      </c>
      <c r="AE126" s="3">
        <v>45657</v>
      </c>
    </row>
    <row r="127" spans="1:31" x14ac:dyDescent="0.25">
      <c r="A127">
        <v>2024</v>
      </c>
      <c r="B127" s="3">
        <v>45566</v>
      </c>
      <c r="C127" s="3">
        <v>45657</v>
      </c>
      <c r="D127" t="s">
        <v>84</v>
      </c>
      <c r="E127">
        <v>179</v>
      </c>
      <c r="F127" t="s">
        <v>289</v>
      </c>
      <c r="G127" t="s">
        <v>289</v>
      </c>
      <c r="H127" t="s">
        <v>225</v>
      </c>
      <c r="I127" t="s">
        <v>585</v>
      </c>
      <c r="J127" t="s">
        <v>586</v>
      </c>
      <c r="K127" t="s">
        <v>421</v>
      </c>
      <c r="L127" t="s">
        <v>92</v>
      </c>
      <c r="M127">
        <v>13088</v>
      </c>
      <c r="N127" t="s">
        <v>212</v>
      </c>
      <c r="O127">
        <v>10672.66</v>
      </c>
      <c r="P127" t="s">
        <v>212</v>
      </c>
      <c r="Q127" s="6" t="str">
        <f ca="1">HYPERLINK("#"&amp;CELL("direccion",Tabla_471065!A123),"120")</f>
        <v>120</v>
      </c>
      <c r="R127" s="6" t="str">
        <f ca="1">HYPERLINK("#"&amp;CELL("direccion",Tabla_471039!A123),"120")</f>
        <v>120</v>
      </c>
      <c r="S127" s="6" t="str">
        <f ca="1">HYPERLINK("#"&amp;CELL("direccion",Tabla_471067!A123),"120")</f>
        <v>120</v>
      </c>
      <c r="T127" s="6" t="str">
        <f ca="1">HYPERLINK("#"&amp;CELL("direccion",Tabla_471023!A123),"120")</f>
        <v>120</v>
      </c>
      <c r="U127" s="6" t="str">
        <f ca="1">HYPERLINK("#"&amp;CELL("direccion",Tabla_471047!A123),"120")</f>
        <v>120</v>
      </c>
      <c r="V127" s="6" t="str">
        <f ca="1">HYPERLINK("#"&amp;CELL("direccion",Tabla_471030!A123),"120")</f>
        <v>120</v>
      </c>
      <c r="W127" s="6" t="str">
        <f ca="1">HYPERLINK("#"&amp;CELL("direccion",Tabla_471041!A123),"120")</f>
        <v>120</v>
      </c>
      <c r="X127" s="6" t="str">
        <f ca="1">HYPERLINK("#"&amp;CELL("direccion",Tabla_471031!A123),"120")</f>
        <v>120</v>
      </c>
      <c r="Y127" s="6" t="str">
        <f ca="1">HYPERLINK("#"&amp;CELL("direccion",Tabla_471032!A123),"120")</f>
        <v>120</v>
      </c>
      <c r="Z127" s="6" t="str">
        <f ca="1">HYPERLINK("#"&amp;CELL("direccion",Tabla_471059!A123),"120")</f>
        <v>120</v>
      </c>
      <c r="AA127" s="6" t="str">
        <f ca="1">HYPERLINK("#"&amp;CELL("direccion",Tabla_471071!A123),"120")</f>
        <v>120</v>
      </c>
      <c r="AB127" s="6" t="str">
        <f ca="1">HYPERLINK("#"&amp;CELL("direccion",Tabla_471062!A123),"120")</f>
        <v>120</v>
      </c>
      <c r="AC127" s="6" t="str">
        <f ca="1">HYPERLINK("#"&amp;CELL("direccion",Tabla_471074!A123),"120")</f>
        <v>120</v>
      </c>
      <c r="AD127" t="s">
        <v>213</v>
      </c>
      <c r="AE127" s="3">
        <v>45657</v>
      </c>
    </row>
    <row r="128" spans="1:31" x14ac:dyDescent="0.25">
      <c r="A128">
        <v>2024</v>
      </c>
      <c r="B128" s="3">
        <v>45566</v>
      </c>
      <c r="C128" s="3">
        <v>45657</v>
      </c>
      <c r="D128" t="s">
        <v>84</v>
      </c>
      <c r="E128">
        <v>179</v>
      </c>
      <c r="F128" t="s">
        <v>287</v>
      </c>
      <c r="G128" t="s">
        <v>287</v>
      </c>
      <c r="H128" t="s">
        <v>225</v>
      </c>
      <c r="I128" t="s">
        <v>587</v>
      </c>
      <c r="J128" t="s">
        <v>545</v>
      </c>
      <c r="K128" t="s">
        <v>588</v>
      </c>
      <c r="L128" t="s">
        <v>92</v>
      </c>
      <c r="M128">
        <v>13088</v>
      </c>
      <c r="N128" t="s">
        <v>212</v>
      </c>
      <c r="O128">
        <v>10672.66</v>
      </c>
      <c r="P128" t="s">
        <v>212</v>
      </c>
      <c r="Q128" s="6" t="str">
        <f ca="1">HYPERLINK("#"&amp;CELL("direccion",Tabla_471065!A124),"121")</f>
        <v>121</v>
      </c>
      <c r="R128" s="6" t="str">
        <f ca="1">HYPERLINK("#"&amp;CELL("direccion",Tabla_471039!A124),"121")</f>
        <v>121</v>
      </c>
      <c r="S128" s="6" t="str">
        <f ca="1">HYPERLINK("#"&amp;CELL("direccion",Tabla_471067!A124),"121")</f>
        <v>121</v>
      </c>
      <c r="T128" s="6" t="str">
        <f ca="1">HYPERLINK("#"&amp;CELL("direccion",Tabla_471023!A124),"121")</f>
        <v>121</v>
      </c>
      <c r="U128" s="6" t="str">
        <f ca="1">HYPERLINK("#"&amp;CELL("direccion",Tabla_471047!A124),"121")</f>
        <v>121</v>
      </c>
      <c r="V128" s="6" t="str">
        <f ca="1">HYPERLINK("#"&amp;CELL("direccion",Tabla_471030!A124),"121")</f>
        <v>121</v>
      </c>
      <c r="W128" s="6" t="str">
        <f ca="1">HYPERLINK("#"&amp;CELL("direccion",Tabla_471041!A124),"121")</f>
        <v>121</v>
      </c>
      <c r="X128" s="6" t="str">
        <f ca="1">HYPERLINK("#"&amp;CELL("direccion",Tabla_471031!A124),"121")</f>
        <v>121</v>
      </c>
      <c r="Y128" s="6" t="str">
        <f ca="1">HYPERLINK("#"&amp;CELL("direccion",Tabla_471032!A124),"121")</f>
        <v>121</v>
      </c>
      <c r="Z128" s="6" t="str">
        <f ca="1">HYPERLINK("#"&amp;CELL("direccion",Tabla_471059!A124),"121")</f>
        <v>121</v>
      </c>
      <c r="AA128" s="6" t="str">
        <f ca="1">HYPERLINK("#"&amp;CELL("direccion",Tabla_471071!A124),"121")</f>
        <v>121</v>
      </c>
      <c r="AB128" s="6" t="str">
        <f ca="1">HYPERLINK("#"&amp;CELL("direccion",Tabla_471062!A124),"121")</f>
        <v>121</v>
      </c>
      <c r="AC128" s="6" t="str">
        <f ca="1">HYPERLINK("#"&amp;CELL("direccion",Tabla_471074!A124),"121")</f>
        <v>121</v>
      </c>
      <c r="AD128" t="s">
        <v>213</v>
      </c>
      <c r="AE128" s="3">
        <v>45657</v>
      </c>
    </row>
    <row r="129" spans="1:31" x14ac:dyDescent="0.25">
      <c r="A129">
        <v>2024</v>
      </c>
      <c r="B129" s="3">
        <v>45566</v>
      </c>
      <c r="C129" s="3">
        <v>45657</v>
      </c>
      <c r="D129" t="s">
        <v>84</v>
      </c>
      <c r="E129">
        <v>179</v>
      </c>
      <c r="F129" t="s">
        <v>289</v>
      </c>
      <c r="G129" t="s">
        <v>289</v>
      </c>
      <c r="H129" t="s">
        <v>225</v>
      </c>
      <c r="I129" t="s">
        <v>589</v>
      </c>
      <c r="J129" t="s">
        <v>590</v>
      </c>
      <c r="K129" t="s">
        <v>591</v>
      </c>
      <c r="L129" t="s">
        <v>91</v>
      </c>
      <c r="M129">
        <v>13088</v>
      </c>
      <c r="N129" t="s">
        <v>212</v>
      </c>
      <c r="O129">
        <v>10672.66</v>
      </c>
      <c r="P129" t="s">
        <v>212</v>
      </c>
      <c r="Q129" s="6" t="str">
        <f ca="1">HYPERLINK("#"&amp;CELL("direccion",Tabla_471065!A125),"122")</f>
        <v>122</v>
      </c>
      <c r="R129" s="6" t="str">
        <f ca="1">HYPERLINK("#"&amp;CELL("direccion",Tabla_471039!A125),"122")</f>
        <v>122</v>
      </c>
      <c r="S129" s="6" t="str">
        <f ca="1">HYPERLINK("#"&amp;CELL("direccion",Tabla_471067!A125),"122")</f>
        <v>122</v>
      </c>
      <c r="T129" s="6" t="str">
        <f ca="1">HYPERLINK("#"&amp;CELL("direccion",Tabla_471023!A125),"122")</f>
        <v>122</v>
      </c>
      <c r="U129" s="6" t="str">
        <f ca="1">HYPERLINK("#"&amp;CELL("direccion",Tabla_471047!A125),"122")</f>
        <v>122</v>
      </c>
      <c r="V129" s="6" t="str">
        <f ca="1">HYPERLINK("#"&amp;CELL("direccion",Tabla_471030!A125),"122")</f>
        <v>122</v>
      </c>
      <c r="W129" s="6" t="str">
        <f ca="1">HYPERLINK("#"&amp;CELL("direccion",Tabla_471041!A125),"122")</f>
        <v>122</v>
      </c>
      <c r="X129" s="6" t="str">
        <f ca="1">HYPERLINK("#"&amp;CELL("direccion",Tabla_471031!A125),"122")</f>
        <v>122</v>
      </c>
      <c r="Y129" s="6" t="str">
        <f ca="1">HYPERLINK("#"&amp;CELL("direccion",Tabla_471032!A125),"122")</f>
        <v>122</v>
      </c>
      <c r="Z129" s="6" t="str">
        <f ca="1">HYPERLINK("#"&amp;CELL("direccion",Tabla_471059!A125),"122")</f>
        <v>122</v>
      </c>
      <c r="AA129" s="6" t="str">
        <f ca="1">HYPERLINK("#"&amp;CELL("direccion",Tabla_471071!A125),"122")</f>
        <v>122</v>
      </c>
      <c r="AB129" s="6" t="str">
        <f ca="1">HYPERLINK("#"&amp;CELL("direccion",Tabla_471062!A125),"122")</f>
        <v>122</v>
      </c>
      <c r="AC129" s="6" t="str">
        <f ca="1">HYPERLINK("#"&amp;CELL("direccion",Tabla_471074!A125),"122")</f>
        <v>122</v>
      </c>
      <c r="AD129" t="s">
        <v>213</v>
      </c>
      <c r="AE129" s="3">
        <v>45657</v>
      </c>
    </row>
    <row r="130" spans="1:31" x14ac:dyDescent="0.25">
      <c r="A130">
        <v>2024</v>
      </c>
      <c r="B130" s="3">
        <v>45566</v>
      </c>
      <c r="C130" s="3">
        <v>45657</v>
      </c>
      <c r="D130" t="s">
        <v>84</v>
      </c>
      <c r="E130">
        <v>179</v>
      </c>
      <c r="F130" t="s">
        <v>287</v>
      </c>
      <c r="G130" t="s">
        <v>287</v>
      </c>
      <c r="H130" t="s">
        <v>225</v>
      </c>
      <c r="I130" t="s">
        <v>592</v>
      </c>
      <c r="J130" t="s">
        <v>479</v>
      </c>
      <c r="K130" t="s">
        <v>593</v>
      </c>
      <c r="L130" t="s">
        <v>91</v>
      </c>
      <c r="M130">
        <v>13088</v>
      </c>
      <c r="N130" t="s">
        <v>212</v>
      </c>
      <c r="O130">
        <v>10672.66</v>
      </c>
      <c r="P130" t="s">
        <v>212</v>
      </c>
      <c r="Q130" s="6" t="str">
        <f ca="1">HYPERLINK("#"&amp;CELL("direccion",Tabla_471065!A126),"123")</f>
        <v>123</v>
      </c>
      <c r="R130" s="6" t="str">
        <f ca="1">HYPERLINK("#"&amp;CELL("direccion",Tabla_471039!A126),"123")</f>
        <v>123</v>
      </c>
      <c r="S130" s="6" t="str">
        <f ca="1">HYPERLINK("#"&amp;CELL("direccion",Tabla_471067!A126),"123")</f>
        <v>123</v>
      </c>
      <c r="T130" s="6" t="str">
        <f ca="1">HYPERLINK("#"&amp;CELL("direccion",Tabla_471023!A126),"123")</f>
        <v>123</v>
      </c>
      <c r="U130" s="6" t="str">
        <f ca="1">HYPERLINK("#"&amp;CELL("direccion",Tabla_471047!A126),"123")</f>
        <v>123</v>
      </c>
      <c r="V130" s="6" t="str">
        <f ca="1">HYPERLINK("#"&amp;CELL("direccion",Tabla_471030!A126),"123")</f>
        <v>123</v>
      </c>
      <c r="W130" s="6" t="str">
        <f ca="1">HYPERLINK("#"&amp;CELL("direccion",Tabla_471041!A126),"123")</f>
        <v>123</v>
      </c>
      <c r="X130" s="6" t="str">
        <f ca="1">HYPERLINK("#"&amp;CELL("direccion",Tabla_471031!A126),"123")</f>
        <v>123</v>
      </c>
      <c r="Y130" s="6" t="str">
        <f ca="1">HYPERLINK("#"&amp;CELL("direccion",Tabla_471032!A126),"123")</f>
        <v>123</v>
      </c>
      <c r="Z130" s="6" t="str">
        <f ca="1">HYPERLINK("#"&amp;CELL("direccion",Tabla_471059!A126),"123")</f>
        <v>123</v>
      </c>
      <c r="AA130" s="6" t="str">
        <f ca="1">HYPERLINK("#"&amp;CELL("direccion",Tabla_471071!A126),"123")</f>
        <v>123</v>
      </c>
      <c r="AB130" s="6" t="str">
        <f ca="1">HYPERLINK("#"&amp;CELL("direccion",Tabla_471062!A126),"123")</f>
        <v>123</v>
      </c>
      <c r="AC130" s="6" t="str">
        <f ca="1">HYPERLINK("#"&amp;CELL("direccion",Tabla_471074!A126),"123")</f>
        <v>123</v>
      </c>
      <c r="AD130" t="s">
        <v>213</v>
      </c>
      <c r="AE130" s="3">
        <v>45657</v>
      </c>
    </row>
    <row r="131" spans="1:31" x14ac:dyDescent="0.25">
      <c r="A131">
        <v>2024</v>
      </c>
      <c r="B131" s="3">
        <v>45566</v>
      </c>
      <c r="C131" s="3">
        <v>45657</v>
      </c>
      <c r="D131" t="s">
        <v>84</v>
      </c>
      <c r="E131">
        <v>179</v>
      </c>
      <c r="F131" t="s">
        <v>287</v>
      </c>
      <c r="G131" t="s">
        <v>287</v>
      </c>
      <c r="H131" t="s">
        <v>225</v>
      </c>
      <c r="I131" t="s">
        <v>594</v>
      </c>
      <c r="J131" t="s">
        <v>595</v>
      </c>
      <c r="K131" t="s">
        <v>596</v>
      </c>
      <c r="L131" t="s">
        <v>92</v>
      </c>
      <c r="M131">
        <v>13088</v>
      </c>
      <c r="N131" t="s">
        <v>212</v>
      </c>
      <c r="O131">
        <v>10672.66</v>
      </c>
      <c r="P131" t="s">
        <v>212</v>
      </c>
      <c r="Q131" s="6" t="str">
        <f ca="1">HYPERLINK("#"&amp;CELL("direccion",Tabla_471065!A127),"124")</f>
        <v>124</v>
      </c>
      <c r="R131" s="6" t="str">
        <f ca="1">HYPERLINK("#"&amp;CELL("direccion",Tabla_471039!A127),"124")</f>
        <v>124</v>
      </c>
      <c r="S131" s="6" t="str">
        <f ca="1">HYPERLINK("#"&amp;CELL("direccion",Tabla_471067!A127),"124")</f>
        <v>124</v>
      </c>
      <c r="T131" s="6" t="str">
        <f ca="1">HYPERLINK("#"&amp;CELL("direccion",Tabla_471023!A127),"124")</f>
        <v>124</v>
      </c>
      <c r="U131" s="6" t="str">
        <f ca="1">HYPERLINK("#"&amp;CELL("direccion",Tabla_471047!A127),"124")</f>
        <v>124</v>
      </c>
      <c r="V131" s="6" t="str">
        <f ca="1">HYPERLINK("#"&amp;CELL("direccion",Tabla_471030!A127),"124")</f>
        <v>124</v>
      </c>
      <c r="W131" s="6" t="str">
        <f ca="1">HYPERLINK("#"&amp;CELL("direccion",Tabla_471041!A127),"124")</f>
        <v>124</v>
      </c>
      <c r="X131" s="6" t="str">
        <f ca="1">HYPERLINK("#"&amp;CELL("direccion",Tabla_471031!A127),"124")</f>
        <v>124</v>
      </c>
      <c r="Y131" s="6" t="str">
        <f ca="1">HYPERLINK("#"&amp;CELL("direccion",Tabla_471032!A127),"124")</f>
        <v>124</v>
      </c>
      <c r="Z131" s="6" t="str">
        <f ca="1">HYPERLINK("#"&amp;CELL("direccion",Tabla_471059!A127),"124")</f>
        <v>124</v>
      </c>
      <c r="AA131" s="6" t="str">
        <f ca="1">HYPERLINK("#"&amp;CELL("direccion",Tabla_471071!A127),"124")</f>
        <v>124</v>
      </c>
      <c r="AB131" s="6" t="str">
        <f ca="1">HYPERLINK("#"&amp;CELL("direccion",Tabla_471062!A127),"124")</f>
        <v>124</v>
      </c>
      <c r="AC131" s="6" t="str">
        <f ca="1">HYPERLINK("#"&amp;CELL("direccion",Tabla_471074!A127),"124")</f>
        <v>124</v>
      </c>
      <c r="AD131" t="s">
        <v>213</v>
      </c>
      <c r="AE131" s="3">
        <v>45657</v>
      </c>
    </row>
    <row r="132" spans="1:31" x14ac:dyDescent="0.25">
      <c r="A132">
        <v>2024</v>
      </c>
      <c r="B132" s="3">
        <v>45566</v>
      </c>
      <c r="C132" s="3">
        <v>45657</v>
      </c>
      <c r="D132" t="s">
        <v>84</v>
      </c>
      <c r="E132">
        <v>179</v>
      </c>
      <c r="F132" t="s">
        <v>286</v>
      </c>
      <c r="G132" t="s">
        <v>286</v>
      </c>
      <c r="H132" t="s">
        <v>225</v>
      </c>
      <c r="I132" t="s">
        <v>597</v>
      </c>
      <c r="J132" t="s">
        <v>484</v>
      </c>
      <c r="K132" t="s">
        <v>598</v>
      </c>
      <c r="L132" t="s">
        <v>91</v>
      </c>
      <c r="M132">
        <v>13088</v>
      </c>
      <c r="N132" t="s">
        <v>212</v>
      </c>
      <c r="O132">
        <v>10672.66</v>
      </c>
      <c r="P132" t="s">
        <v>212</v>
      </c>
      <c r="Q132" s="6" t="str">
        <f ca="1">HYPERLINK("#"&amp;CELL("direccion",Tabla_471065!A128),"125")</f>
        <v>125</v>
      </c>
      <c r="R132" s="6" t="str">
        <f ca="1">HYPERLINK("#"&amp;CELL("direccion",Tabla_471039!A128),"125")</f>
        <v>125</v>
      </c>
      <c r="S132" s="6" t="str">
        <f ca="1">HYPERLINK("#"&amp;CELL("direccion",Tabla_471067!A128),"125")</f>
        <v>125</v>
      </c>
      <c r="T132" s="6" t="str">
        <f ca="1">HYPERLINK("#"&amp;CELL("direccion",Tabla_471023!A128),"125")</f>
        <v>125</v>
      </c>
      <c r="U132" s="6" t="str">
        <f ca="1">HYPERLINK("#"&amp;CELL("direccion",Tabla_471047!A128),"125")</f>
        <v>125</v>
      </c>
      <c r="V132" s="6" t="str">
        <f ca="1">HYPERLINK("#"&amp;CELL("direccion",Tabla_471030!A128),"125")</f>
        <v>125</v>
      </c>
      <c r="W132" s="6" t="str">
        <f ca="1">HYPERLINK("#"&amp;CELL("direccion",Tabla_471041!A128),"125")</f>
        <v>125</v>
      </c>
      <c r="X132" s="6" t="str">
        <f ca="1">HYPERLINK("#"&amp;CELL("direccion",Tabla_471031!A128),"125")</f>
        <v>125</v>
      </c>
      <c r="Y132" s="6" t="str">
        <f ca="1">HYPERLINK("#"&amp;CELL("direccion",Tabla_471032!A128),"125")</f>
        <v>125</v>
      </c>
      <c r="Z132" s="6" t="str">
        <f ca="1">HYPERLINK("#"&amp;CELL("direccion",Tabla_471059!A128),"125")</f>
        <v>125</v>
      </c>
      <c r="AA132" s="6" t="str">
        <f ca="1">HYPERLINK("#"&amp;CELL("direccion",Tabla_471071!A128),"125")</f>
        <v>125</v>
      </c>
      <c r="AB132" s="6" t="str">
        <f ca="1">HYPERLINK("#"&amp;CELL("direccion",Tabla_471062!A128),"125")</f>
        <v>125</v>
      </c>
      <c r="AC132" s="6" t="str">
        <f ca="1">HYPERLINK("#"&amp;CELL("direccion",Tabla_471074!A128),"125")</f>
        <v>125</v>
      </c>
      <c r="AD132" t="s">
        <v>213</v>
      </c>
      <c r="AE132" s="3">
        <v>45657</v>
      </c>
    </row>
    <row r="133" spans="1:31" x14ac:dyDescent="0.25">
      <c r="A133">
        <v>2024</v>
      </c>
      <c r="B133" s="3">
        <v>45566</v>
      </c>
      <c r="C133" s="3">
        <v>45657</v>
      </c>
      <c r="D133" t="s">
        <v>84</v>
      </c>
      <c r="E133">
        <v>179</v>
      </c>
      <c r="F133" t="s">
        <v>289</v>
      </c>
      <c r="G133" t="s">
        <v>289</v>
      </c>
      <c r="H133" t="s">
        <v>225</v>
      </c>
      <c r="I133" t="s">
        <v>599</v>
      </c>
      <c r="J133" t="s">
        <v>600</v>
      </c>
      <c r="K133" t="s">
        <v>346</v>
      </c>
      <c r="L133" t="s">
        <v>92</v>
      </c>
      <c r="M133">
        <v>13088</v>
      </c>
      <c r="N133" t="s">
        <v>212</v>
      </c>
      <c r="O133">
        <v>10672.66</v>
      </c>
      <c r="P133" t="s">
        <v>212</v>
      </c>
      <c r="Q133" s="6" t="str">
        <f ca="1">HYPERLINK("#"&amp;CELL("direccion",Tabla_471065!A129),"126")</f>
        <v>126</v>
      </c>
      <c r="R133" s="6" t="str">
        <f ca="1">HYPERLINK("#"&amp;CELL("direccion",Tabla_471039!A129),"126")</f>
        <v>126</v>
      </c>
      <c r="S133" s="6" t="str">
        <f ca="1">HYPERLINK("#"&amp;CELL("direccion",Tabla_471067!A129),"126")</f>
        <v>126</v>
      </c>
      <c r="T133" s="6" t="str">
        <f ca="1">HYPERLINK("#"&amp;CELL("direccion",Tabla_471023!A129),"126")</f>
        <v>126</v>
      </c>
      <c r="U133" s="6" t="str">
        <f ca="1">HYPERLINK("#"&amp;CELL("direccion",Tabla_471047!A129),"126")</f>
        <v>126</v>
      </c>
      <c r="V133" s="6" t="str">
        <f ca="1">HYPERLINK("#"&amp;CELL("direccion",Tabla_471030!A129),"126")</f>
        <v>126</v>
      </c>
      <c r="W133" s="6" t="str">
        <f ca="1">HYPERLINK("#"&amp;CELL("direccion",Tabla_471041!A129),"126")</f>
        <v>126</v>
      </c>
      <c r="X133" s="6" t="str">
        <f ca="1">HYPERLINK("#"&amp;CELL("direccion",Tabla_471031!A129),"126")</f>
        <v>126</v>
      </c>
      <c r="Y133" s="6" t="str">
        <f ca="1">HYPERLINK("#"&amp;CELL("direccion",Tabla_471032!A129),"126")</f>
        <v>126</v>
      </c>
      <c r="Z133" s="6" t="str">
        <f ca="1">HYPERLINK("#"&amp;CELL("direccion",Tabla_471059!A129),"126")</f>
        <v>126</v>
      </c>
      <c r="AA133" s="6" t="str">
        <f ca="1">HYPERLINK("#"&amp;CELL("direccion",Tabla_471071!A129),"126")</f>
        <v>126</v>
      </c>
      <c r="AB133" s="6" t="str">
        <f ca="1">HYPERLINK("#"&amp;CELL("direccion",Tabla_471062!A129),"126")</f>
        <v>126</v>
      </c>
      <c r="AC133" s="6" t="str">
        <f ca="1">HYPERLINK("#"&amp;CELL("direccion",Tabla_471074!A129),"126")</f>
        <v>126</v>
      </c>
      <c r="AD133" t="s">
        <v>213</v>
      </c>
      <c r="AE133" s="3">
        <v>45657</v>
      </c>
    </row>
    <row r="134" spans="1:31" x14ac:dyDescent="0.25">
      <c r="A134">
        <v>2024</v>
      </c>
      <c r="B134" s="3">
        <v>45566</v>
      </c>
      <c r="C134" s="3">
        <v>45657</v>
      </c>
      <c r="D134" t="s">
        <v>84</v>
      </c>
      <c r="E134">
        <v>179</v>
      </c>
      <c r="F134" t="s">
        <v>290</v>
      </c>
      <c r="G134" t="s">
        <v>290</v>
      </c>
      <c r="H134" t="s">
        <v>225</v>
      </c>
      <c r="I134" t="s">
        <v>601</v>
      </c>
      <c r="J134" t="s">
        <v>602</v>
      </c>
      <c r="K134" t="s">
        <v>603</v>
      </c>
      <c r="L134" t="s">
        <v>92</v>
      </c>
      <c r="M134">
        <v>13088</v>
      </c>
      <c r="N134" t="s">
        <v>212</v>
      </c>
      <c r="O134">
        <v>10672.66</v>
      </c>
      <c r="P134" t="s">
        <v>212</v>
      </c>
      <c r="Q134" s="6" t="str">
        <f ca="1">HYPERLINK("#"&amp;CELL("direccion",Tabla_471065!A130),"127")</f>
        <v>127</v>
      </c>
      <c r="R134" s="6" t="str">
        <f ca="1">HYPERLINK("#"&amp;CELL("direccion",Tabla_471039!A130),"127")</f>
        <v>127</v>
      </c>
      <c r="S134" s="6" t="str">
        <f ca="1">HYPERLINK("#"&amp;CELL("direccion",Tabla_471067!A130),"127")</f>
        <v>127</v>
      </c>
      <c r="T134" s="6" t="str">
        <f ca="1">HYPERLINK("#"&amp;CELL("direccion",Tabla_471023!A130),"127")</f>
        <v>127</v>
      </c>
      <c r="U134" s="6" t="str">
        <f ca="1">HYPERLINK("#"&amp;CELL("direccion",Tabla_471047!A130),"127")</f>
        <v>127</v>
      </c>
      <c r="V134" s="6" t="str">
        <f ca="1">HYPERLINK("#"&amp;CELL("direccion",Tabla_471030!A130),"127")</f>
        <v>127</v>
      </c>
      <c r="W134" s="6" t="str">
        <f ca="1">HYPERLINK("#"&amp;CELL("direccion",Tabla_471041!A130),"127")</f>
        <v>127</v>
      </c>
      <c r="X134" s="6" t="str">
        <f ca="1">HYPERLINK("#"&amp;CELL("direccion",Tabla_471031!A130),"127")</f>
        <v>127</v>
      </c>
      <c r="Y134" s="6" t="str">
        <f ca="1">HYPERLINK("#"&amp;CELL("direccion",Tabla_471032!A130),"127")</f>
        <v>127</v>
      </c>
      <c r="Z134" s="6" t="str">
        <f ca="1">HYPERLINK("#"&amp;CELL("direccion",Tabla_471059!A130),"127")</f>
        <v>127</v>
      </c>
      <c r="AA134" s="6" t="str">
        <f ca="1">HYPERLINK("#"&amp;CELL("direccion",Tabla_471071!A130),"127")</f>
        <v>127</v>
      </c>
      <c r="AB134" s="6" t="str">
        <f ca="1">HYPERLINK("#"&amp;CELL("direccion",Tabla_471062!A130),"127")</f>
        <v>127</v>
      </c>
      <c r="AC134" s="6" t="str">
        <f ca="1">HYPERLINK("#"&amp;CELL("direccion",Tabla_471074!A130),"127")</f>
        <v>127</v>
      </c>
      <c r="AD134" t="s">
        <v>213</v>
      </c>
      <c r="AE134" s="3">
        <v>45657</v>
      </c>
    </row>
    <row r="135" spans="1:31" x14ac:dyDescent="0.25">
      <c r="A135">
        <v>2024</v>
      </c>
      <c r="B135" s="3">
        <v>45566</v>
      </c>
      <c r="C135" s="3">
        <v>45657</v>
      </c>
      <c r="D135" t="s">
        <v>84</v>
      </c>
      <c r="E135">
        <v>179</v>
      </c>
      <c r="F135" t="s">
        <v>289</v>
      </c>
      <c r="G135" t="s">
        <v>289</v>
      </c>
      <c r="H135" t="s">
        <v>225</v>
      </c>
      <c r="I135" t="s">
        <v>604</v>
      </c>
      <c r="J135" t="s">
        <v>605</v>
      </c>
      <c r="K135" t="s">
        <v>606</v>
      </c>
      <c r="L135" t="s">
        <v>91</v>
      </c>
      <c r="M135">
        <v>13088</v>
      </c>
      <c r="N135" t="s">
        <v>212</v>
      </c>
      <c r="O135">
        <v>10672.66</v>
      </c>
      <c r="P135" t="s">
        <v>212</v>
      </c>
      <c r="Q135" s="6" t="str">
        <f ca="1">HYPERLINK("#"&amp;CELL("direccion",Tabla_471065!A131),"128")</f>
        <v>128</v>
      </c>
      <c r="R135" s="6" t="str">
        <f ca="1">HYPERLINK("#"&amp;CELL("direccion",Tabla_471039!A131),"128")</f>
        <v>128</v>
      </c>
      <c r="S135" s="6" t="str">
        <f ca="1">HYPERLINK("#"&amp;CELL("direccion",Tabla_471067!A131),"128")</f>
        <v>128</v>
      </c>
      <c r="T135" s="6" t="str">
        <f ca="1">HYPERLINK("#"&amp;CELL("direccion",Tabla_471023!A131),"128")</f>
        <v>128</v>
      </c>
      <c r="U135" s="6" t="str">
        <f ca="1">HYPERLINK("#"&amp;CELL("direccion",Tabla_471047!A131),"128")</f>
        <v>128</v>
      </c>
      <c r="V135" s="6" t="str">
        <f ca="1">HYPERLINK("#"&amp;CELL("direccion",Tabla_471030!A131),"128")</f>
        <v>128</v>
      </c>
      <c r="W135" s="6" t="str">
        <f ca="1">HYPERLINK("#"&amp;CELL("direccion",Tabla_471041!A131),"128")</f>
        <v>128</v>
      </c>
      <c r="X135" s="6" t="str">
        <f ca="1">HYPERLINK("#"&amp;CELL("direccion",Tabla_471031!A131),"128")</f>
        <v>128</v>
      </c>
      <c r="Y135" s="6" t="str">
        <f ca="1">HYPERLINK("#"&amp;CELL("direccion",Tabla_471032!A131),"128")</f>
        <v>128</v>
      </c>
      <c r="Z135" s="6" t="str">
        <f ca="1">HYPERLINK("#"&amp;CELL("direccion",Tabla_471059!A131),"128")</f>
        <v>128</v>
      </c>
      <c r="AA135" s="6" t="str">
        <f ca="1">HYPERLINK("#"&amp;CELL("direccion",Tabla_471071!A131),"128")</f>
        <v>128</v>
      </c>
      <c r="AB135" s="6" t="str">
        <f ca="1">HYPERLINK("#"&amp;CELL("direccion",Tabla_471062!A131),"128")</f>
        <v>128</v>
      </c>
      <c r="AC135" s="6" t="str">
        <f ca="1">HYPERLINK("#"&amp;CELL("direccion",Tabla_471074!A131),"128")</f>
        <v>128</v>
      </c>
      <c r="AD135" t="s">
        <v>213</v>
      </c>
      <c r="AE135" s="3">
        <v>45657</v>
      </c>
    </row>
    <row r="136" spans="1:31" x14ac:dyDescent="0.25">
      <c r="A136">
        <v>2024</v>
      </c>
      <c r="B136" s="3">
        <v>45566</v>
      </c>
      <c r="C136" s="3">
        <v>45657</v>
      </c>
      <c r="D136" t="s">
        <v>84</v>
      </c>
      <c r="E136">
        <v>179</v>
      </c>
      <c r="F136" t="s">
        <v>289</v>
      </c>
      <c r="G136" t="s">
        <v>289</v>
      </c>
      <c r="H136" t="s">
        <v>225</v>
      </c>
      <c r="I136" t="s">
        <v>607</v>
      </c>
      <c r="J136" t="s">
        <v>502</v>
      </c>
      <c r="K136" t="s">
        <v>346</v>
      </c>
      <c r="L136" t="s">
        <v>91</v>
      </c>
      <c r="M136">
        <v>13088</v>
      </c>
      <c r="N136" t="s">
        <v>212</v>
      </c>
      <c r="O136">
        <v>10672.66</v>
      </c>
      <c r="P136" t="s">
        <v>212</v>
      </c>
      <c r="Q136" s="6" t="str">
        <f ca="1">HYPERLINK("#"&amp;CELL("direccion",Tabla_471065!A132),"129")</f>
        <v>129</v>
      </c>
      <c r="R136" s="6" t="str">
        <f ca="1">HYPERLINK("#"&amp;CELL("direccion",Tabla_471039!A132),"129")</f>
        <v>129</v>
      </c>
      <c r="S136" s="6" t="str">
        <f ca="1">HYPERLINK("#"&amp;CELL("direccion",Tabla_471067!A132),"129")</f>
        <v>129</v>
      </c>
      <c r="T136" s="6" t="str">
        <f ca="1">HYPERLINK("#"&amp;CELL("direccion",Tabla_471023!A132),"129")</f>
        <v>129</v>
      </c>
      <c r="U136" s="6" t="str">
        <f ca="1">HYPERLINK("#"&amp;CELL("direccion",Tabla_471047!A132),"129")</f>
        <v>129</v>
      </c>
      <c r="V136" s="6" t="str">
        <f ca="1">HYPERLINK("#"&amp;CELL("direccion",Tabla_471030!A132),"129")</f>
        <v>129</v>
      </c>
      <c r="W136" s="6" t="str">
        <f ca="1">HYPERLINK("#"&amp;CELL("direccion",Tabla_471041!A132),"129")</f>
        <v>129</v>
      </c>
      <c r="X136" s="6" t="str">
        <f ca="1">HYPERLINK("#"&amp;CELL("direccion",Tabla_471031!A132),"129")</f>
        <v>129</v>
      </c>
      <c r="Y136" s="6" t="str">
        <f ca="1">HYPERLINK("#"&amp;CELL("direccion",Tabla_471032!A132),"129")</f>
        <v>129</v>
      </c>
      <c r="Z136" s="6" t="str">
        <f ca="1">HYPERLINK("#"&amp;CELL("direccion",Tabla_471059!A132),"129")</f>
        <v>129</v>
      </c>
      <c r="AA136" s="6" t="str">
        <f ca="1">HYPERLINK("#"&amp;CELL("direccion",Tabla_471071!A132),"129")</f>
        <v>129</v>
      </c>
      <c r="AB136" s="6" t="str">
        <f ca="1">HYPERLINK("#"&amp;CELL("direccion",Tabla_471062!A132),"129")</f>
        <v>129</v>
      </c>
      <c r="AC136" s="6" t="str">
        <f ca="1">HYPERLINK("#"&amp;CELL("direccion",Tabla_471074!A132),"129")</f>
        <v>129</v>
      </c>
      <c r="AD136" t="s">
        <v>213</v>
      </c>
      <c r="AE136" s="3">
        <v>45657</v>
      </c>
    </row>
    <row r="137" spans="1:31" x14ac:dyDescent="0.25">
      <c r="A137">
        <v>2024</v>
      </c>
      <c r="B137" s="3">
        <v>45566</v>
      </c>
      <c r="C137" s="3">
        <v>45657</v>
      </c>
      <c r="D137" t="s">
        <v>84</v>
      </c>
      <c r="E137">
        <v>179</v>
      </c>
      <c r="F137" t="s">
        <v>286</v>
      </c>
      <c r="G137" t="s">
        <v>286</v>
      </c>
      <c r="H137" t="s">
        <v>225</v>
      </c>
      <c r="I137" t="s">
        <v>608</v>
      </c>
      <c r="J137" t="s">
        <v>609</v>
      </c>
      <c r="K137" t="s">
        <v>610</v>
      </c>
      <c r="L137" t="s">
        <v>92</v>
      </c>
      <c r="M137">
        <v>13088</v>
      </c>
      <c r="N137" t="s">
        <v>212</v>
      </c>
      <c r="O137">
        <v>10672.66</v>
      </c>
      <c r="P137" t="s">
        <v>212</v>
      </c>
      <c r="Q137" s="6" t="str">
        <f ca="1">HYPERLINK("#"&amp;CELL("direccion",Tabla_471065!A133),"130")</f>
        <v>130</v>
      </c>
      <c r="R137" s="6" t="str">
        <f ca="1">HYPERLINK("#"&amp;CELL("direccion",Tabla_471039!A133),"130")</f>
        <v>130</v>
      </c>
      <c r="S137" s="6" t="str">
        <f ca="1">HYPERLINK("#"&amp;CELL("direccion",Tabla_471067!A133),"130")</f>
        <v>130</v>
      </c>
      <c r="T137" s="6" t="str">
        <f ca="1">HYPERLINK("#"&amp;CELL("direccion",Tabla_471023!A133),"130")</f>
        <v>130</v>
      </c>
      <c r="U137" s="6" t="str">
        <f ca="1">HYPERLINK("#"&amp;CELL("direccion",Tabla_471047!A133),"130")</f>
        <v>130</v>
      </c>
      <c r="V137" s="6" t="str">
        <f ca="1">HYPERLINK("#"&amp;CELL("direccion",Tabla_471030!A133),"130")</f>
        <v>130</v>
      </c>
      <c r="W137" s="6" t="str">
        <f ca="1">HYPERLINK("#"&amp;CELL("direccion",Tabla_471041!A133),"130")</f>
        <v>130</v>
      </c>
      <c r="X137" s="6" t="str">
        <f ca="1">HYPERLINK("#"&amp;CELL("direccion",Tabla_471031!A133),"130")</f>
        <v>130</v>
      </c>
      <c r="Y137" s="6" t="str">
        <f ca="1">HYPERLINK("#"&amp;CELL("direccion",Tabla_471032!A133),"130")</f>
        <v>130</v>
      </c>
      <c r="Z137" s="6" t="str">
        <f ca="1">HYPERLINK("#"&amp;CELL("direccion",Tabla_471059!A133),"130")</f>
        <v>130</v>
      </c>
      <c r="AA137" s="6" t="str">
        <f ca="1">HYPERLINK("#"&amp;CELL("direccion",Tabla_471071!A133),"130")</f>
        <v>130</v>
      </c>
      <c r="AB137" s="6" t="str">
        <f ca="1">HYPERLINK("#"&amp;CELL("direccion",Tabla_471062!A133),"130")</f>
        <v>130</v>
      </c>
      <c r="AC137" s="6" t="str">
        <f ca="1">HYPERLINK("#"&amp;CELL("direccion",Tabla_471074!A133),"130")</f>
        <v>130</v>
      </c>
      <c r="AD137" t="s">
        <v>213</v>
      </c>
      <c r="AE137" s="3">
        <v>45657</v>
      </c>
    </row>
    <row r="138" spans="1:31" x14ac:dyDescent="0.25">
      <c r="A138">
        <v>2024</v>
      </c>
      <c r="B138" s="3">
        <v>45566</v>
      </c>
      <c r="C138" s="3">
        <v>45657</v>
      </c>
      <c r="D138" t="s">
        <v>84</v>
      </c>
      <c r="E138">
        <v>179</v>
      </c>
      <c r="F138" t="s">
        <v>289</v>
      </c>
      <c r="G138" t="s">
        <v>289</v>
      </c>
      <c r="H138" t="s">
        <v>225</v>
      </c>
      <c r="I138" t="s">
        <v>611</v>
      </c>
      <c r="J138" t="s">
        <v>410</v>
      </c>
      <c r="K138" t="s">
        <v>612</v>
      </c>
      <c r="L138" t="s">
        <v>91</v>
      </c>
      <c r="M138">
        <v>13088</v>
      </c>
      <c r="N138" t="s">
        <v>212</v>
      </c>
      <c r="O138">
        <v>10672.66</v>
      </c>
      <c r="P138" t="s">
        <v>212</v>
      </c>
      <c r="Q138" s="6" t="str">
        <f ca="1">HYPERLINK("#"&amp;CELL("direccion",Tabla_471065!A134),"131")</f>
        <v>131</v>
      </c>
      <c r="R138" s="6" t="str">
        <f ca="1">HYPERLINK("#"&amp;CELL("direccion",Tabla_471039!A134),"131")</f>
        <v>131</v>
      </c>
      <c r="S138" s="6" t="str">
        <f ca="1">HYPERLINK("#"&amp;CELL("direccion",Tabla_471067!A134),"131")</f>
        <v>131</v>
      </c>
      <c r="T138" s="6" t="str">
        <f ca="1">HYPERLINK("#"&amp;CELL("direccion",Tabla_471023!A134),"131")</f>
        <v>131</v>
      </c>
      <c r="U138" s="6" t="str">
        <f ca="1">HYPERLINK("#"&amp;CELL("direccion",Tabla_471047!A134),"131")</f>
        <v>131</v>
      </c>
      <c r="V138" s="6" t="str">
        <f ca="1">HYPERLINK("#"&amp;CELL("direccion",Tabla_471030!A134),"131")</f>
        <v>131</v>
      </c>
      <c r="W138" s="6" t="str">
        <f ca="1">HYPERLINK("#"&amp;CELL("direccion",Tabla_471041!A134),"131")</f>
        <v>131</v>
      </c>
      <c r="X138" s="6" t="str">
        <f ca="1">HYPERLINK("#"&amp;CELL("direccion",Tabla_471031!A134),"131")</f>
        <v>131</v>
      </c>
      <c r="Y138" s="6" t="str">
        <f ca="1">HYPERLINK("#"&amp;CELL("direccion",Tabla_471032!A134),"131")</f>
        <v>131</v>
      </c>
      <c r="Z138" s="6" t="str">
        <f ca="1">HYPERLINK("#"&amp;CELL("direccion",Tabla_471059!A134),"131")</f>
        <v>131</v>
      </c>
      <c r="AA138" s="6" t="str">
        <f ca="1">HYPERLINK("#"&amp;CELL("direccion",Tabla_471071!A134),"131")</f>
        <v>131</v>
      </c>
      <c r="AB138" s="6" t="str">
        <f ca="1">HYPERLINK("#"&amp;CELL("direccion",Tabla_471062!A134),"131")</f>
        <v>131</v>
      </c>
      <c r="AC138" s="6" t="str">
        <f ca="1">HYPERLINK("#"&amp;CELL("direccion",Tabla_471074!A134),"131")</f>
        <v>131</v>
      </c>
      <c r="AD138" t="s">
        <v>213</v>
      </c>
      <c r="AE138" s="3">
        <v>45657</v>
      </c>
    </row>
    <row r="139" spans="1:31" x14ac:dyDescent="0.25">
      <c r="A139">
        <v>2024</v>
      </c>
      <c r="B139" s="3">
        <v>45566</v>
      </c>
      <c r="C139" s="3">
        <v>45657</v>
      </c>
      <c r="D139" t="s">
        <v>84</v>
      </c>
      <c r="E139">
        <v>179</v>
      </c>
      <c r="F139" t="s">
        <v>286</v>
      </c>
      <c r="G139" t="s">
        <v>286</v>
      </c>
      <c r="H139" t="s">
        <v>225</v>
      </c>
      <c r="I139" t="s">
        <v>559</v>
      </c>
      <c r="J139" t="s">
        <v>514</v>
      </c>
      <c r="K139" t="s">
        <v>613</v>
      </c>
      <c r="L139" t="s">
        <v>92</v>
      </c>
      <c r="M139">
        <v>13088</v>
      </c>
      <c r="N139" t="s">
        <v>212</v>
      </c>
      <c r="O139">
        <v>10672.66</v>
      </c>
      <c r="P139" t="s">
        <v>212</v>
      </c>
      <c r="Q139" s="6" t="str">
        <f ca="1">HYPERLINK("#"&amp;CELL("direccion",Tabla_471065!A135),"132")</f>
        <v>132</v>
      </c>
      <c r="R139" s="6" t="str">
        <f ca="1">HYPERLINK("#"&amp;CELL("direccion",Tabla_471039!A135),"132")</f>
        <v>132</v>
      </c>
      <c r="S139" s="6" t="str">
        <f ca="1">HYPERLINK("#"&amp;CELL("direccion",Tabla_471067!A135),"132")</f>
        <v>132</v>
      </c>
      <c r="T139" s="6" t="str">
        <f ca="1">HYPERLINK("#"&amp;CELL("direccion",Tabla_471023!A135),"132")</f>
        <v>132</v>
      </c>
      <c r="U139" s="6" t="str">
        <f ca="1">HYPERLINK("#"&amp;CELL("direccion",Tabla_471047!A135),"132")</f>
        <v>132</v>
      </c>
      <c r="V139" s="6" t="str">
        <f ca="1">HYPERLINK("#"&amp;CELL("direccion",Tabla_471030!A135),"132")</f>
        <v>132</v>
      </c>
      <c r="W139" s="6" t="str">
        <f ca="1">HYPERLINK("#"&amp;CELL("direccion",Tabla_471041!A135),"132")</f>
        <v>132</v>
      </c>
      <c r="X139" s="6" t="str">
        <f ca="1">HYPERLINK("#"&amp;CELL("direccion",Tabla_471031!A135),"132")</f>
        <v>132</v>
      </c>
      <c r="Y139" s="6" t="str">
        <f ca="1">HYPERLINK("#"&amp;CELL("direccion",Tabla_471032!A135),"132")</f>
        <v>132</v>
      </c>
      <c r="Z139" s="6" t="str">
        <f ca="1">HYPERLINK("#"&amp;CELL("direccion",Tabla_471059!A135),"132")</f>
        <v>132</v>
      </c>
      <c r="AA139" s="6" t="str">
        <f ca="1">HYPERLINK("#"&amp;CELL("direccion",Tabla_471071!A135),"132")</f>
        <v>132</v>
      </c>
      <c r="AB139" s="6" t="str">
        <f ca="1">HYPERLINK("#"&amp;CELL("direccion",Tabla_471062!A135),"132")</f>
        <v>132</v>
      </c>
      <c r="AC139" s="6" t="str">
        <f ca="1">HYPERLINK("#"&amp;CELL("direccion",Tabla_471074!A135),"132")</f>
        <v>132</v>
      </c>
      <c r="AD139" t="s">
        <v>213</v>
      </c>
      <c r="AE139" s="3">
        <v>45657</v>
      </c>
    </row>
    <row r="140" spans="1:31" x14ac:dyDescent="0.25">
      <c r="A140">
        <v>2024</v>
      </c>
      <c r="B140" s="3">
        <v>45566</v>
      </c>
      <c r="C140" s="3">
        <v>45657</v>
      </c>
      <c r="D140" t="s">
        <v>84</v>
      </c>
      <c r="E140">
        <v>169</v>
      </c>
      <c r="F140" t="s">
        <v>291</v>
      </c>
      <c r="G140" t="s">
        <v>291</v>
      </c>
      <c r="H140" t="s">
        <v>225</v>
      </c>
      <c r="I140" t="s">
        <v>614</v>
      </c>
      <c r="J140" t="s">
        <v>615</v>
      </c>
      <c r="K140" t="s">
        <v>503</v>
      </c>
      <c r="L140" t="s">
        <v>91</v>
      </c>
      <c r="M140">
        <v>11537</v>
      </c>
      <c r="N140" t="s">
        <v>212</v>
      </c>
      <c r="O140">
        <v>9402.81</v>
      </c>
      <c r="P140" t="s">
        <v>212</v>
      </c>
      <c r="Q140" s="6" t="str">
        <f ca="1">HYPERLINK("#"&amp;CELL("direccion",Tabla_471065!A136),"133")</f>
        <v>133</v>
      </c>
      <c r="R140" s="6" t="str">
        <f ca="1">HYPERLINK("#"&amp;CELL("direccion",Tabla_471039!A136),"133")</f>
        <v>133</v>
      </c>
      <c r="S140" s="6" t="str">
        <f ca="1">HYPERLINK("#"&amp;CELL("direccion",Tabla_471067!A136),"133")</f>
        <v>133</v>
      </c>
      <c r="T140" s="6" t="str">
        <f ca="1">HYPERLINK("#"&amp;CELL("direccion",Tabla_471023!A136),"133")</f>
        <v>133</v>
      </c>
      <c r="U140" s="6" t="str">
        <f ca="1">HYPERLINK("#"&amp;CELL("direccion",Tabla_471047!A136),"133")</f>
        <v>133</v>
      </c>
      <c r="V140" s="6" t="str">
        <f ca="1">HYPERLINK("#"&amp;CELL("direccion",Tabla_471030!A136),"133")</f>
        <v>133</v>
      </c>
      <c r="W140" s="6" t="str">
        <f ca="1">HYPERLINK("#"&amp;CELL("direccion",Tabla_471041!A136),"133")</f>
        <v>133</v>
      </c>
      <c r="X140" s="6" t="str">
        <f ca="1">HYPERLINK("#"&amp;CELL("direccion",Tabla_471031!A136),"133")</f>
        <v>133</v>
      </c>
      <c r="Y140" s="6" t="str">
        <f ca="1">HYPERLINK("#"&amp;CELL("direccion",Tabla_471032!A136),"133")</f>
        <v>133</v>
      </c>
      <c r="Z140" s="6" t="str">
        <f ca="1">HYPERLINK("#"&amp;CELL("direccion",Tabla_471059!A136),"133")</f>
        <v>133</v>
      </c>
      <c r="AA140" s="6" t="str">
        <f ca="1">HYPERLINK("#"&amp;CELL("direccion",Tabla_471071!A136),"133")</f>
        <v>133</v>
      </c>
      <c r="AB140" s="6" t="str">
        <f ca="1">HYPERLINK("#"&amp;CELL("direccion",Tabla_471062!A136),"133")</f>
        <v>133</v>
      </c>
      <c r="AC140" s="6" t="str">
        <f ca="1">HYPERLINK("#"&amp;CELL("direccion",Tabla_471074!A136),"133")</f>
        <v>133</v>
      </c>
      <c r="AD140" t="s">
        <v>213</v>
      </c>
      <c r="AE140" s="3">
        <v>45657</v>
      </c>
    </row>
    <row r="141" spans="1:31" x14ac:dyDescent="0.25">
      <c r="A141">
        <v>2024</v>
      </c>
      <c r="B141" s="3">
        <v>45566</v>
      </c>
      <c r="C141" s="3">
        <v>45657</v>
      </c>
      <c r="D141" t="s">
        <v>84</v>
      </c>
      <c r="E141">
        <v>169</v>
      </c>
      <c r="F141" t="s">
        <v>292</v>
      </c>
      <c r="G141" t="s">
        <v>292</v>
      </c>
      <c r="H141" t="s">
        <v>225</v>
      </c>
      <c r="I141" t="s">
        <v>616</v>
      </c>
      <c r="J141" t="s">
        <v>617</v>
      </c>
      <c r="K141" t="s">
        <v>618</v>
      </c>
      <c r="L141" t="s">
        <v>92</v>
      </c>
      <c r="M141">
        <v>10500</v>
      </c>
      <c r="N141" t="s">
        <v>212</v>
      </c>
      <c r="O141">
        <v>8609.76</v>
      </c>
      <c r="P141" t="s">
        <v>212</v>
      </c>
      <c r="Q141" s="6" t="str">
        <f ca="1">HYPERLINK("#"&amp;CELL("direccion",Tabla_471065!A137),"134")</f>
        <v>134</v>
      </c>
      <c r="R141" s="6" t="str">
        <f ca="1">HYPERLINK("#"&amp;CELL("direccion",Tabla_471039!A137),"134")</f>
        <v>134</v>
      </c>
      <c r="S141" s="6" t="str">
        <f ca="1">HYPERLINK("#"&amp;CELL("direccion",Tabla_471067!A137),"134")</f>
        <v>134</v>
      </c>
      <c r="T141" s="6" t="str">
        <f ca="1">HYPERLINK("#"&amp;CELL("direccion",Tabla_471023!A137),"134")</f>
        <v>134</v>
      </c>
      <c r="U141" s="6" t="str">
        <f ca="1">HYPERLINK("#"&amp;CELL("direccion",Tabla_471047!A137),"134")</f>
        <v>134</v>
      </c>
      <c r="V141" s="6" t="str">
        <f ca="1">HYPERLINK("#"&amp;CELL("direccion",Tabla_471030!A137),"134")</f>
        <v>134</v>
      </c>
      <c r="W141" s="6" t="str">
        <f ca="1">HYPERLINK("#"&amp;CELL("direccion",Tabla_471041!A137),"134")</f>
        <v>134</v>
      </c>
      <c r="X141" s="6" t="str">
        <f ca="1">HYPERLINK("#"&amp;CELL("direccion",Tabla_471031!A137),"134")</f>
        <v>134</v>
      </c>
      <c r="Y141" s="6" t="str">
        <f ca="1">HYPERLINK("#"&amp;CELL("direccion",Tabla_471032!A137),"134")</f>
        <v>134</v>
      </c>
      <c r="Z141" s="6" t="str">
        <f ca="1">HYPERLINK("#"&amp;CELL("direccion",Tabla_471059!A137),"134")</f>
        <v>134</v>
      </c>
      <c r="AA141" s="6" t="str">
        <f ca="1">HYPERLINK("#"&amp;CELL("direccion",Tabla_471071!A137),"134")</f>
        <v>134</v>
      </c>
      <c r="AB141" s="6" t="str">
        <f ca="1">HYPERLINK("#"&amp;CELL("direccion",Tabla_471062!A137),"134")</f>
        <v>134</v>
      </c>
      <c r="AC141" s="6" t="str">
        <f ca="1">HYPERLINK("#"&amp;CELL("direccion",Tabla_471074!A137),"134")</f>
        <v>134</v>
      </c>
      <c r="AD141" t="s">
        <v>213</v>
      </c>
      <c r="AE141" s="3">
        <v>45657</v>
      </c>
    </row>
    <row r="142" spans="1:31" x14ac:dyDescent="0.25">
      <c r="A142">
        <v>2024</v>
      </c>
      <c r="B142" s="3">
        <v>45566</v>
      </c>
      <c r="C142" s="3">
        <v>45657</v>
      </c>
      <c r="D142" t="s">
        <v>84</v>
      </c>
      <c r="E142">
        <v>169</v>
      </c>
      <c r="F142" t="s">
        <v>293</v>
      </c>
      <c r="G142" t="s">
        <v>293</v>
      </c>
      <c r="H142" t="s">
        <v>225</v>
      </c>
      <c r="I142" t="s">
        <v>619</v>
      </c>
      <c r="J142" t="s">
        <v>620</v>
      </c>
      <c r="K142" t="s">
        <v>621</v>
      </c>
      <c r="L142" t="s">
        <v>92</v>
      </c>
      <c r="M142">
        <v>11537</v>
      </c>
      <c r="N142" t="s">
        <v>212</v>
      </c>
      <c r="O142">
        <v>9402.81</v>
      </c>
      <c r="P142" t="s">
        <v>212</v>
      </c>
      <c r="Q142" s="6" t="str">
        <f ca="1">HYPERLINK("#"&amp;CELL("direccion",Tabla_471065!A138),"135")</f>
        <v>135</v>
      </c>
      <c r="R142" s="6" t="str">
        <f ca="1">HYPERLINK("#"&amp;CELL("direccion",Tabla_471039!A138),"135")</f>
        <v>135</v>
      </c>
      <c r="S142" s="6" t="str">
        <f ca="1">HYPERLINK("#"&amp;CELL("direccion",Tabla_471067!A138),"135")</f>
        <v>135</v>
      </c>
      <c r="T142" s="6" t="str">
        <f ca="1">HYPERLINK("#"&amp;CELL("direccion",Tabla_471023!A138),"135")</f>
        <v>135</v>
      </c>
      <c r="U142" s="6" t="str">
        <f ca="1">HYPERLINK("#"&amp;CELL("direccion",Tabla_471047!A138),"135")</f>
        <v>135</v>
      </c>
      <c r="V142" s="6" t="str">
        <f ca="1">HYPERLINK("#"&amp;CELL("direccion",Tabla_471030!A138),"135")</f>
        <v>135</v>
      </c>
      <c r="W142" s="6" t="str">
        <f ca="1">HYPERLINK("#"&amp;CELL("direccion",Tabla_471041!A138),"135")</f>
        <v>135</v>
      </c>
      <c r="X142" s="6" t="str">
        <f ca="1">HYPERLINK("#"&amp;CELL("direccion",Tabla_471031!A138),"135")</f>
        <v>135</v>
      </c>
      <c r="Y142" s="6" t="str">
        <f ca="1">HYPERLINK("#"&amp;CELL("direccion",Tabla_471032!A138),"135")</f>
        <v>135</v>
      </c>
      <c r="Z142" s="6" t="str">
        <f ca="1">HYPERLINK("#"&amp;CELL("direccion",Tabla_471059!A138),"135")</f>
        <v>135</v>
      </c>
      <c r="AA142" s="6" t="str">
        <f ca="1">HYPERLINK("#"&amp;CELL("direccion",Tabla_471071!A138),"135")</f>
        <v>135</v>
      </c>
      <c r="AB142" s="6" t="str">
        <f ca="1">HYPERLINK("#"&amp;CELL("direccion",Tabla_471062!A138),"135")</f>
        <v>135</v>
      </c>
      <c r="AC142" s="6" t="str">
        <f ca="1">HYPERLINK("#"&amp;CELL("direccion",Tabla_471074!A138),"135")</f>
        <v>135</v>
      </c>
      <c r="AD142" t="s">
        <v>213</v>
      </c>
      <c r="AE142" s="3">
        <v>45657</v>
      </c>
    </row>
    <row r="143" spans="1:31" x14ac:dyDescent="0.25">
      <c r="A143">
        <v>2024</v>
      </c>
      <c r="B143" s="3">
        <v>45566</v>
      </c>
      <c r="C143" s="3">
        <v>45657</v>
      </c>
      <c r="D143" t="s">
        <v>84</v>
      </c>
      <c r="E143">
        <v>169</v>
      </c>
      <c r="F143" t="s">
        <v>291</v>
      </c>
      <c r="G143" t="s">
        <v>291</v>
      </c>
      <c r="H143" t="s">
        <v>225</v>
      </c>
      <c r="I143" t="s">
        <v>622</v>
      </c>
      <c r="J143" t="s">
        <v>623</v>
      </c>
      <c r="K143" t="s">
        <v>624</v>
      </c>
      <c r="L143" t="s">
        <v>92</v>
      </c>
      <c r="M143">
        <v>10500</v>
      </c>
      <c r="N143" t="s">
        <v>212</v>
      </c>
      <c r="O143">
        <v>8609.76</v>
      </c>
      <c r="P143" t="s">
        <v>212</v>
      </c>
      <c r="Q143" s="6" t="str">
        <f ca="1">HYPERLINK("#"&amp;CELL("direccion",Tabla_471065!A139),"136")</f>
        <v>136</v>
      </c>
      <c r="R143" s="6" t="str">
        <f ca="1">HYPERLINK("#"&amp;CELL("direccion",Tabla_471039!A139),"136")</f>
        <v>136</v>
      </c>
      <c r="S143" s="6" t="str">
        <f ca="1">HYPERLINK("#"&amp;CELL("direccion",Tabla_471067!A139),"136")</f>
        <v>136</v>
      </c>
      <c r="T143" s="6" t="str">
        <f ca="1">HYPERLINK("#"&amp;CELL("direccion",Tabla_471023!A139),"136")</f>
        <v>136</v>
      </c>
      <c r="U143" s="6" t="str">
        <f ca="1">HYPERLINK("#"&amp;CELL("direccion",Tabla_471047!A139),"136")</f>
        <v>136</v>
      </c>
      <c r="V143" s="6" t="str">
        <f ca="1">HYPERLINK("#"&amp;CELL("direccion",Tabla_471030!A139),"136")</f>
        <v>136</v>
      </c>
      <c r="W143" s="6" t="str">
        <f ca="1">HYPERLINK("#"&amp;CELL("direccion",Tabla_471041!A139),"136")</f>
        <v>136</v>
      </c>
      <c r="X143" s="6" t="str">
        <f ca="1">HYPERLINK("#"&amp;CELL("direccion",Tabla_471031!A139),"136")</f>
        <v>136</v>
      </c>
      <c r="Y143" s="6" t="str">
        <f ca="1">HYPERLINK("#"&amp;CELL("direccion",Tabla_471032!A139),"136")</f>
        <v>136</v>
      </c>
      <c r="Z143" s="6" t="str">
        <f ca="1">HYPERLINK("#"&amp;CELL("direccion",Tabla_471059!A139),"136")</f>
        <v>136</v>
      </c>
      <c r="AA143" s="6" t="str">
        <f ca="1">HYPERLINK("#"&amp;CELL("direccion",Tabla_471071!A139),"136")</f>
        <v>136</v>
      </c>
      <c r="AB143" s="6" t="str">
        <f ca="1">HYPERLINK("#"&amp;CELL("direccion",Tabla_471062!A139),"136")</f>
        <v>136</v>
      </c>
      <c r="AC143" s="6" t="str">
        <f ca="1">HYPERLINK("#"&amp;CELL("direccion",Tabla_471074!A139),"136")</f>
        <v>136</v>
      </c>
      <c r="AD143" t="s">
        <v>213</v>
      </c>
      <c r="AE143" s="3">
        <v>45657</v>
      </c>
    </row>
    <row r="144" spans="1:31" x14ac:dyDescent="0.25">
      <c r="A144">
        <v>2024</v>
      </c>
      <c r="B144" s="3">
        <v>45566</v>
      </c>
      <c r="C144" s="3">
        <v>45657</v>
      </c>
      <c r="D144" t="s">
        <v>84</v>
      </c>
      <c r="E144">
        <v>169</v>
      </c>
      <c r="F144" t="s">
        <v>294</v>
      </c>
      <c r="G144" t="s">
        <v>294</v>
      </c>
      <c r="H144" t="s">
        <v>225</v>
      </c>
      <c r="I144" t="s">
        <v>625</v>
      </c>
      <c r="J144" t="s">
        <v>377</v>
      </c>
      <c r="K144" t="s">
        <v>626</v>
      </c>
      <c r="L144" t="s">
        <v>92</v>
      </c>
      <c r="M144">
        <v>11537</v>
      </c>
      <c r="N144" t="s">
        <v>212</v>
      </c>
      <c r="O144">
        <v>9402.81</v>
      </c>
      <c r="P144" t="s">
        <v>212</v>
      </c>
      <c r="Q144" s="6" t="str">
        <f ca="1">HYPERLINK("#"&amp;CELL("direccion",Tabla_471065!A140),"137")</f>
        <v>137</v>
      </c>
      <c r="R144" s="6" t="str">
        <f ca="1">HYPERLINK("#"&amp;CELL("direccion",Tabla_471039!A140),"137")</f>
        <v>137</v>
      </c>
      <c r="S144" s="6" t="str">
        <f ca="1">HYPERLINK("#"&amp;CELL("direccion",Tabla_471067!A140),"137")</f>
        <v>137</v>
      </c>
      <c r="T144" s="6" t="str">
        <f ca="1">HYPERLINK("#"&amp;CELL("direccion",Tabla_471023!A140),"137")</f>
        <v>137</v>
      </c>
      <c r="U144" s="6" t="str">
        <f ca="1">HYPERLINK("#"&amp;CELL("direccion",Tabla_471047!A140),"137")</f>
        <v>137</v>
      </c>
      <c r="V144" s="6" t="str">
        <f ca="1">HYPERLINK("#"&amp;CELL("direccion",Tabla_471030!A140),"137")</f>
        <v>137</v>
      </c>
      <c r="W144" s="6" t="str">
        <f ca="1">HYPERLINK("#"&amp;CELL("direccion",Tabla_471041!A140),"137")</f>
        <v>137</v>
      </c>
      <c r="X144" s="6" t="str">
        <f ca="1">HYPERLINK("#"&amp;CELL("direccion",Tabla_471031!A140),"137")</f>
        <v>137</v>
      </c>
      <c r="Y144" s="6" t="str">
        <f ca="1">HYPERLINK("#"&amp;CELL("direccion",Tabla_471032!A140),"137")</f>
        <v>137</v>
      </c>
      <c r="Z144" s="6" t="str">
        <f ca="1">HYPERLINK("#"&amp;CELL("direccion",Tabla_471059!A140),"137")</f>
        <v>137</v>
      </c>
      <c r="AA144" s="6" t="str">
        <f ca="1">HYPERLINK("#"&amp;CELL("direccion",Tabla_471071!A140),"137")</f>
        <v>137</v>
      </c>
      <c r="AB144" s="6" t="str">
        <f ca="1">HYPERLINK("#"&amp;CELL("direccion",Tabla_471062!A140),"137")</f>
        <v>137</v>
      </c>
      <c r="AC144" s="6" t="str">
        <f ca="1">HYPERLINK("#"&amp;CELL("direccion",Tabla_471074!A140),"137")</f>
        <v>137</v>
      </c>
      <c r="AD144" t="s">
        <v>213</v>
      </c>
      <c r="AE144" s="3">
        <v>45657</v>
      </c>
    </row>
    <row r="145" spans="1:31" x14ac:dyDescent="0.25">
      <c r="A145">
        <v>2024</v>
      </c>
      <c r="B145" s="3">
        <v>45566</v>
      </c>
      <c r="C145" s="3">
        <v>45657</v>
      </c>
      <c r="D145" t="s">
        <v>84</v>
      </c>
      <c r="E145">
        <v>169</v>
      </c>
      <c r="F145" t="s">
        <v>291</v>
      </c>
      <c r="G145" t="s">
        <v>291</v>
      </c>
      <c r="H145" t="s">
        <v>225</v>
      </c>
      <c r="I145" t="s">
        <v>627</v>
      </c>
      <c r="J145" t="s">
        <v>628</v>
      </c>
      <c r="K145" t="s">
        <v>482</v>
      </c>
      <c r="L145" t="s">
        <v>91</v>
      </c>
      <c r="M145">
        <v>11537</v>
      </c>
      <c r="N145" t="s">
        <v>212</v>
      </c>
      <c r="O145">
        <v>9402.81</v>
      </c>
      <c r="P145" t="s">
        <v>212</v>
      </c>
      <c r="Q145" s="6" t="str">
        <f ca="1">HYPERLINK("#"&amp;CELL("direccion",Tabla_471065!A141),"138")</f>
        <v>138</v>
      </c>
      <c r="R145" s="6" t="str">
        <f ca="1">HYPERLINK("#"&amp;CELL("direccion",Tabla_471039!A141),"138")</f>
        <v>138</v>
      </c>
      <c r="S145" s="6" t="str">
        <f ca="1">HYPERLINK("#"&amp;CELL("direccion",Tabla_471067!A141),"138")</f>
        <v>138</v>
      </c>
      <c r="T145" s="6" t="str">
        <f ca="1">HYPERLINK("#"&amp;CELL("direccion",Tabla_471023!A141),"138")</f>
        <v>138</v>
      </c>
      <c r="U145" s="6" t="str">
        <f ca="1">HYPERLINK("#"&amp;CELL("direccion",Tabla_471047!A141),"138")</f>
        <v>138</v>
      </c>
      <c r="V145" s="6" t="str">
        <f ca="1">HYPERLINK("#"&amp;CELL("direccion",Tabla_471030!A141),"138")</f>
        <v>138</v>
      </c>
      <c r="W145" s="6" t="str">
        <f ca="1">HYPERLINK("#"&amp;CELL("direccion",Tabla_471041!A141),"138")</f>
        <v>138</v>
      </c>
      <c r="X145" s="6" t="str">
        <f ca="1">HYPERLINK("#"&amp;CELL("direccion",Tabla_471031!A141),"138")</f>
        <v>138</v>
      </c>
      <c r="Y145" s="6" t="str">
        <f ca="1">HYPERLINK("#"&amp;CELL("direccion",Tabla_471032!A141),"138")</f>
        <v>138</v>
      </c>
      <c r="Z145" s="6" t="str">
        <f ca="1">HYPERLINK("#"&amp;CELL("direccion",Tabla_471059!A141),"138")</f>
        <v>138</v>
      </c>
      <c r="AA145" s="6" t="str">
        <f ca="1">HYPERLINK("#"&amp;CELL("direccion",Tabla_471071!A141),"138")</f>
        <v>138</v>
      </c>
      <c r="AB145" s="6" t="str">
        <f ca="1">HYPERLINK("#"&amp;CELL("direccion",Tabla_471062!A141),"138")</f>
        <v>138</v>
      </c>
      <c r="AC145" s="6" t="str">
        <f ca="1">HYPERLINK("#"&amp;CELL("direccion",Tabla_471074!A141),"138")</f>
        <v>138</v>
      </c>
      <c r="AD145" t="s">
        <v>213</v>
      </c>
      <c r="AE145" s="3">
        <v>45657</v>
      </c>
    </row>
    <row r="146" spans="1:31" x14ac:dyDescent="0.25">
      <c r="A146">
        <v>2024</v>
      </c>
      <c r="B146" s="3">
        <v>45566</v>
      </c>
      <c r="C146" s="3">
        <v>45657</v>
      </c>
      <c r="D146" t="s">
        <v>84</v>
      </c>
      <c r="E146">
        <v>169</v>
      </c>
      <c r="F146" t="s">
        <v>291</v>
      </c>
      <c r="G146" t="s">
        <v>291</v>
      </c>
      <c r="H146" t="s">
        <v>225</v>
      </c>
      <c r="I146" t="s">
        <v>629</v>
      </c>
      <c r="J146" t="s">
        <v>341</v>
      </c>
      <c r="K146" t="s">
        <v>341</v>
      </c>
      <c r="L146" t="s">
        <v>92</v>
      </c>
      <c r="M146">
        <v>10500</v>
      </c>
      <c r="N146" t="s">
        <v>212</v>
      </c>
      <c r="O146">
        <v>8609.76</v>
      </c>
      <c r="P146" t="s">
        <v>212</v>
      </c>
      <c r="Q146" s="6" t="str">
        <f ca="1">HYPERLINK("#"&amp;CELL("direccion",Tabla_471065!A142),"139")</f>
        <v>139</v>
      </c>
      <c r="R146" s="6" t="str">
        <f ca="1">HYPERLINK("#"&amp;CELL("direccion",Tabla_471039!A142),"139")</f>
        <v>139</v>
      </c>
      <c r="S146" s="6" t="str">
        <f ca="1">HYPERLINK("#"&amp;CELL("direccion",Tabla_471067!A142),"139")</f>
        <v>139</v>
      </c>
      <c r="T146" s="6" t="str">
        <f ca="1">HYPERLINK("#"&amp;CELL("direccion",Tabla_471023!A142),"139")</f>
        <v>139</v>
      </c>
      <c r="U146" s="6" t="str">
        <f ca="1">HYPERLINK("#"&amp;CELL("direccion",Tabla_471047!A142),"139")</f>
        <v>139</v>
      </c>
      <c r="V146" s="6" t="str">
        <f ca="1">HYPERLINK("#"&amp;CELL("direccion",Tabla_471030!A142),"139")</f>
        <v>139</v>
      </c>
      <c r="W146" s="6" t="str">
        <f ca="1">HYPERLINK("#"&amp;CELL("direccion",Tabla_471041!A142),"139")</f>
        <v>139</v>
      </c>
      <c r="X146" s="6" t="str">
        <f ca="1">HYPERLINK("#"&amp;CELL("direccion",Tabla_471031!A142),"139")</f>
        <v>139</v>
      </c>
      <c r="Y146" s="6" t="str">
        <f ca="1">HYPERLINK("#"&amp;CELL("direccion",Tabla_471032!A142),"139")</f>
        <v>139</v>
      </c>
      <c r="Z146" s="6" t="str">
        <f ca="1">HYPERLINK("#"&amp;CELL("direccion",Tabla_471059!A142),"139")</f>
        <v>139</v>
      </c>
      <c r="AA146" s="6" t="str">
        <f ca="1">HYPERLINK("#"&amp;CELL("direccion",Tabla_471071!A142),"139")</f>
        <v>139</v>
      </c>
      <c r="AB146" s="6" t="str">
        <f ca="1">HYPERLINK("#"&amp;CELL("direccion",Tabla_471062!A142),"139")</f>
        <v>139</v>
      </c>
      <c r="AC146" s="6" t="str">
        <f ca="1">HYPERLINK("#"&amp;CELL("direccion",Tabla_471074!A142),"139")</f>
        <v>139</v>
      </c>
      <c r="AD146" t="s">
        <v>213</v>
      </c>
      <c r="AE146" s="3">
        <v>45657</v>
      </c>
    </row>
    <row r="147" spans="1:31" x14ac:dyDescent="0.25">
      <c r="A147">
        <v>2024</v>
      </c>
      <c r="B147" s="3">
        <v>45566</v>
      </c>
      <c r="C147" s="3">
        <v>45657</v>
      </c>
      <c r="D147" t="s">
        <v>84</v>
      </c>
      <c r="E147">
        <v>169</v>
      </c>
      <c r="F147" t="s">
        <v>294</v>
      </c>
      <c r="G147" t="s">
        <v>294</v>
      </c>
      <c r="H147" t="s">
        <v>225</v>
      </c>
      <c r="I147" t="s">
        <v>630</v>
      </c>
      <c r="J147" t="s">
        <v>495</v>
      </c>
      <c r="K147" t="s">
        <v>631</v>
      </c>
      <c r="L147" t="s">
        <v>91</v>
      </c>
      <c r="M147">
        <v>10500</v>
      </c>
      <c r="N147" t="s">
        <v>212</v>
      </c>
      <c r="O147">
        <v>8609.76</v>
      </c>
      <c r="P147" t="s">
        <v>212</v>
      </c>
      <c r="Q147" s="6" t="str">
        <f ca="1">HYPERLINK("#"&amp;CELL("direccion",Tabla_471065!A143),"140")</f>
        <v>140</v>
      </c>
      <c r="R147" s="6" t="str">
        <f ca="1">HYPERLINK("#"&amp;CELL("direccion",Tabla_471039!A143),"140")</f>
        <v>140</v>
      </c>
      <c r="S147" s="6" t="str">
        <f ca="1">HYPERLINK("#"&amp;CELL("direccion",Tabla_471067!A143),"140")</f>
        <v>140</v>
      </c>
      <c r="T147" s="6" t="str">
        <f ca="1">HYPERLINK("#"&amp;CELL("direccion",Tabla_471023!A143),"140")</f>
        <v>140</v>
      </c>
      <c r="U147" s="6" t="str">
        <f ca="1">HYPERLINK("#"&amp;CELL("direccion",Tabla_471047!A143),"140")</f>
        <v>140</v>
      </c>
      <c r="V147" s="6" t="str">
        <f ca="1">HYPERLINK("#"&amp;CELL("direccion",Tabla_471030!A143),"140")</f>
        <v>140</v>
      </c>
      <c r="W147" s="6" t="str">
        <f ca="1">HYPERLINK("#"&amp;CELL("direccion",Tabla_471041!A143),"140")</f>
        <v>140</v>
      </c>
      <c r="X147" s="6" t="str">
        <f ca="1">HYPERLINK("#"&amp;CELL("direccion",Tabla_471031!A143),"140")</f>
        <v>140</v>
      </c>
      <c r="Y147" s="6" t="str">
        <f ca="1">HYPERLINK("#"&amp;CELL("direccion",Tabla_471032!A143),"140")</f>
        <v>140</v>
      </c>
      <c r="Z147" s="6" t="str">
        <f ca="1">HYPERLINK("#"&amp;CELL("direccion",Tabla_471059!A143),"140")</f>
        <v>140</v>
      </c>
      <c r="AA147" s="6" t="str">
        <f ca="1">HYPERLINK("#"&amp;CELL("direccion",Tabla_471071!A143),"140")</f>
        <v>140</v>
      </c>
      <c r="AB147" s="6" t="str">
        <f ca="1">HYPERLINK("#"&amp;CELL("direccion",Tabla_471062!A143),"140")</f>
        <v>140</v>
      </c>
      <c r="AC147" s="6" t="str">
        <f ca="1">HYPERLINK("#"&amp;CELL("direccion",Tabla_471074!A143),"140")</f>
        <v>140</v>
      </c>
      <c r="AD147" t="s">
        <v>213</v>
      </c>
      <c r="AE147" s="3">
        <v>45657</v>
      </c>
    </row>
    <row r="148" spans="1:31" x14ac:dyDescent="0.25">
      <c r="A148">
        <v>2024</v>
      </c>
      <c r="B148" s="3">
        <v>45566</v>
      </c>
      <c r="C148" s="3">
        <v>45657</v>
      </c>
      <c r="D148" t="s">
        <v>84</v>
      </c>
      <c r="E148">
        <v>169</v>
      </c>
      <c r="F148" t="s">
        <v>291</v>
      </c>
      <c r="G148" t="s">
        <v>291</v>
      </c>
      <c r="H148" t="s">
        <v>225</v>
      </c>
      <c r="I148" t="s">
        <v>632</v>
      </c>
      <c r="J148" t="s">
        <v>322</v>
      </c>
      <c r="K148" t="s">
        <v>357</v>
      </c>
      <c r="L148" t="s">
        <v>92</v>
      </c>
      <c r="M148">
        <v>10500</v>
      </c>
      <c r="N148" t="s">
        <v>212</v>
      </c>
      <c r="O148">
        <v>8609.76</v>
      </c>
      <c r="P148" t="s">
        <v>212</v>
      </c>
      <c r="Q148" s="6" t="str">
        <f ca="1">HYPERLINK("#"&amp;CELL("direccion",Tabla_471065!A144),"141")</f>
        <v>141</v>
      </c>
      <c r="R148" s="6" t="str">
        <f ca="1">HYPERLINK("#"&amp;CELL("direccion",Tabla_471039!A144),"141")</f>
        <v>141</v>
      </c>
      <c r="S148" s="6" t="str">
        <f ca="1">HYPERLINK("#"&amp;CELL("direccion",Tabla_471067!A144),"141")</f>
        <v>141</v>
      </c>
      <c r="T148" s="6" t="str">
        <f ca="1">HYPERLINK("#"&amp;CELL("direccion",Tabla_471023!A144),"141")</f>
        <v>141</v>
      </c>
      <c r="U148" s="6" t="str">
        <f ca="1">HYPERLINK("#"&amp;CELL("direccion",Tabla_471047!A144),"141")</f>
        <v>141</v>
      </c>
      <c r="V148" s="6" t="str">
        <f ca="1">HYPERLINK("#"&amp;CELL("direccion",Tabla_471030!A144),"141")</f>
        <v>141</v>
      </c>
      <c r="W148" s="6" t="str">
        <f ca="1">HYPERLINK("#"&amp;CELL("direccion",Tabla_471041!A144),"141")</f>
        <v>141</v>
      </c>
      <c r="X148" s="6" t="str">
        <f ca="1">HYPERLINK("#"&amp;CELL("direccion",Tabla_471031!A144),"141")</f>
        <v>141</v>
      </c>
      <c r="Y148" s="6" t="str">
        <f ca="1">HYPERLINK("#"&amp;CELL("direccion",Tabla_471032!A144),"141")</f>
        <v>141</v>
      </c>
      <c r="Z148" s="6" t="str">
        <f ca="1">HYPERLINK("#"&amp;CELL("direccion",Tabla_471059!A144),"141")</f>
        <v>141</v>
      </c>
      <c r="AA148" s="6" t="str">
        <f ca="1">HYPERLINK("#"&amp;CELL("direccion",Tabla_471071!A144),"141")</f>
        <v>141</v>
      </c>
      <c r="AB148" s="6" t="str">
        <f ca="1">HYPERLINK("#"&amp;CELL("direccion",Tabla_471062!A144),"141")</f>
        <v>141</v>
      </c>
      <c r="AC148" s="6" t="str">
        <f ca="1">HYPERLINK("#"&amp;CELL("direccion",Tabla_471074!A144),"141")</f>
        <v>141</v>
      </c>
      <c r="AD148" t="s">
        <v>213</v>
      </c>
      <c r="AE148" s="3">
        <v>45657</v>
      </c>
    </row>
    <row r="149" spans="1:31" x14ac:dyDescent="0.25">
      <c r="A149">
        <v>2024</v>
      </c>
      <c r="B149" s="3">
        <v>45566</v>
      </c>
      <c r="C149" s="3">
        <v>45657</v>
      </c>
      <c r="D149" t="s">
        <v>84</v>
      </c>
      <c r="E149">
        <v>169</v>
      </c>
      <c r="F149" t="s">
        <v>291</v>
      </c>
      <c r="G149" t="s">
        <v>291</v>
      </c>
      <c r="H149" t="s">
        <v>225</v>
      </c>
      <c r="I149" t="s">
        <v>633</v>
      </c>
      <c r="J149" t="s">
        <v>322</v>
      </c>
      <c r="K149" t="s">
        <v>410</v>
      </c>
      <c r="L149" t="s">
        <v>92</v>
      </c>
      <c r="M149">
        <v>11537</v>
      </c>
      <c r="N149" t="s">
        <v>212</v>
      </c>
      <c r="O149">
        <v>9402.81</v>
      </c>
      <c r="P149" t="s">
        <v>212</v>
      </c>
      <c r="Q149" s="6" t="str">
        <f ca="1">HYPERLINK("#"&amp;CELL("direccion",Tabla_471065!A145),"142")</f>
        <v>142</v>
      </c>
      <c r="R149" s="6" t="str">
        <f ca="1">HYPERLINK("#"&amp;CELL("direccion",Tabla_471039!A145),"142")</f>
        <v>142</v>
      </c>
      <c r="S149" s="6" t="str">
        <f ca="1">HYPERLINK("#"&amp;CELL("direccion",Tabla_471067!A145),"142")</f>
        <v>142</v>
      </c>
      <c r="T149" s="6" t="str">
        <f ca="1">HYPERLINK("#"&amp;CELL("direccion",Tabla_471023!A145),"142")</f>
        <v>142</v>
      </c>
      <c r="U149" s="6" t="str">
        <f ca="1">HYPERLINK("#"&amp;CELL("direccion",Tabla_471047!A145),"142")</f>
        <v>142</v>
      </c>
      <c r="V149" s="6" t="str">
        <f ca="1">HYPERLINK("#"&amp;CELL("direccion",Tabla_471030!A145),"142")</f>
        <v>142</v>
      </c>
      <c r="W149" s="6" t="str">
        <f ca="1">HYPERLINK("#"&amp;CELL("direccion",Tabla_471041!A145),"142")</f>
        <v>142</v>
      </c>
      <c r="X149" s="6" t="str">
        <f ca="1">HYPERLINK("#"&amp;CELL("direccion",Tabla_471031!A145),"142")</f>
        <v>142</v>
      </c>
      <c r="Y149" s="6" t="str">
        <f ca="1">HYPERLINK("#"&amp;CELL("direccion",Tabla_471032!A145),"142")</f>
        <v>142</v>
      </c>
      <c r="Z149" s="6" t="str">
        <f ca="1">HYPERLINK("#"&amp;CELL("direccion",Tabla_471059!A145),"142")</f>
        <v>142</v>
      </c>
      <c r="AA149" s="6" t="str">
        <f ca="1">HYPERLINK("#"&amp;CELL("direccion",Tabla_471071!A145),"142")</f>
        <v>142</v>
      </c>
      <c r="AB149" s="6" t="str">
        <f ca="1">HYPERLINK("#"&amp;CELL("direccion",Tabla_471062!A145),"142")</f>
        <v>142</v>
      </c>
      <c r="AC149" s="6" t="str">
        <f ca="1">HYPERLINK("#"&amp;CELL("direccion",Tabla_471074!A145),"142")</f>
        <v>142</v>
      </c>
      <c r="AD149" t="s">
        <v>213</v>
      </c>
      <c r="AE149" s="3">
        <v>45657</v>
      </c>
    </row>
    <row r="150" spans="1:31" x14ac:dyDescent="0.25">
      <c r="A150">
        <v>2024</v>
      </c>
      <c r="B150" s="3">
        <v>45566</v>
      </c>
      <c r="C150" s="3">
        <v>45657</v>
      </c>
      <c r="D150" t="s">
        <v>84</v>
      </c>
      <c r="E150">
        <v>169</v>
      </c>
      <c r="F150" t="s">
        <v>291</v>
      </c>
      <c r="G150" t="s">
        <v>291</v>
      </c>
      <c r="H150" t="s">
        <v>225</v>
      </c>
      <c r="I150" t="s">
        <v>634</v>
      </c>
      <c r="J150" t="s">
        <v>635</v>
      </c>
      <c r="K150" t="s">
        <v>636</v>
      </c>
      <c r="L150" t="s">
        <v>91</v>
      </c>
      <c r="M150">
        <v>11537</v>
      </c>
      <c r="N150" t="s">
        <v>212</v>
      </c>
      <c r="O150">
        <v>9402.81</v>
      </c>
      <c r="P150" t="s">
        <v>212</v>
      </c>
      <c r="Q150" s="6" t="str">
        <f ca="1">HYPERLINK("#"&amp;CELL("direccion",Tabla_471065!A146),"143")</f>
        <v>143</v>
      </c>
      <c r="R150" s="6" t="str">
        <f ca="1">HYPERLINK("#"&amp;CELL("direccion",Tabla_471039!A146),"143")</f>
        <v>143</v>
      </c>
      <c r="S150" s="6" t="str">
        <f ca="1">HYPERLINK("#"&amp;CELL("direccion",Tabla_471067!A146),"143")</f>
        <v>143</v>
      </c>
      <c r="T150" s="6" t="str">
        <f ca="1">HYPERLINK("#"&amp;CELL("direccion",Tabla_471023!A146),"143")</f>
        <v>143</v>
      </c>
      <c r="U150" s="6" t="str">
        <f ca="1">HYPERLINK("#"&amp;CELL("direccion",Tabla_471047!A146),"143")</f>
        <v>143</v>
      </c>
      <c r="V150" s="6" t="str">
        <f ca="1">HYPERLINK("#"&amp;CELL("direccion",Tabla_471030!A146),"143")</f>
        <v>143</v>
      </c>
      <c r="W150" s="6" t="str">
        <f ca="1">HYPERLINK("#"&amp;CELL("direccion",Tabla_471041!A146),"143")</f>
        <v>143</v>
      </c>
      <c r="X150" s="6" t="str">
        <f ca="1">HYPERLINK("#"&amp;CELL("direccion",Tabla_471031!A146),"143")</f>
        <v>143</v>
      </c>
      <c r="Y150" s="6" t="str">
        <f ca="1">HYPERLINK("#"&amp;CELL("direccion",Tabla_471032!A146),"143")</f>
        <v>143</v>
      </c>
      <c r="Z150" s="6" t="str">
        <f ca="1">HYPERLINK("#"&amp;CELL("direccion",Tabla_471059!A146),"143")</f>
        <v>143</v>
      </c>
      <c r="AA150" s="6" t="str">
        <f ca="1">HYPERLINK("#"&amp;CELL("direccion",Tabla_471071!A146),"143")</f>
        <v>143</v>
      </c>
      <c r="AB150" s="6" t="str">
        <f ca="1">HYPERLINK("#"&amp;CELL("direccion",Tabla_471062!A146),"143")</f>
        <v>143</v>
      </c>
      <c r="AC150" s="6" t="str">
        <f ca="1">HYPERLINK("#"&amp;CELL("direccion",Tabla_471074!A146),"143")</f>
        <v>143</v>
      </c>
      <c r="AD150" t="s">
        <v>213</v>
      </c>
      <c r="AE150" s="3">
        <v>45657</v>
      </c>
    </row>
    <row r="151" spans="1:31" x14ac:dyDescent="0.25">
      <c r="A151">
        <v>2024</v>
      </c>
      <c r="B151" s="3">
        <v>45566</v>
      </c>
      <c r="C151" s="3">
        <v>45657</v>
      </c>
      <c r="D151" t="s">
        <v>84</v>
      </c>
      <c r="E151">
        <v>169</v>
      </c>
      <c r="F151" t="s">
        <v>293</v>
      </c>
      <c r="G151" t="s">
        <v>293</v>
      </c>
      <c r="H151" t="s">
        <v>225</v>
      </c>
      <c r="I151" t="s">
        <v>637</v>
      </c>
      <c r="J151" t="s">
        <v>348</v>
      </c>
      <c r="K151" t="s">
        <v>476</v>
      </c>
      <c r="L151" t="s">
        <v>92</v>
      </c>
      <c r="M151">
        <v>11537</v>
      </c>
      <c r="N151" t="s">
        <v>212</v>
      </c>
      <c r="O151">
        <v>9402.81</v>
      </c>
      <c r="P151" t="s">
        <v>212</v>
      </c>
      <c r="Q151" s="6" t="str">
        <f ca="1">HYPERLINK("#"&amp;CELL("direccion",Tabla_471065!A147),"144")</f>
        <v>144</v>
      </c>
      <c r="R151" s="6" t="str">
        <f ca="1">HYPERLINK("#"&amp;CELL("direccion",Tabla_471039!A147),"144")</f>
        <v>144</v>
      </c>
      <c r="S151" s="6" t="str">
        <f ca="1">HYPERLINK("#"&amp;CELL("direccion",Tabla_471067!A147),"144")</f>
        <v>144</v>
      </c>
      <c r="T151" s="6" t="str">
        <f ca="1">HYPERLINK("#"&amp;CELL("direccion",Tabla_471023!A147),"144")</f>
        <v>144</v>
      </c>
      <c r="U151" s="6" t="str">
        <f ca="1">HYPERLINK("#"&amp;CELL("direccion",Tabla_471047!A147),"144")</f>
        <v>144</v>
      </c>
      <c r="V151" s="6" t="str">
        <f ca="1">HYPERLINK("#"&amp;CELL("direccion",Tabla_471030!A147),"144")</f>
        <v>144</v>
      </c>
      <c r="W151" s="6" t="str">
        <f ca="1">HYPERLINK("#"&amp;CELL("direccion",Tabla_471041!A147),"144")</f>
        <v>144</v>
      </c>
      <c r="X151" s="6" t="str">
        <f ca="1">HYPERLINK("#"&amp;CELL("direccion",Tabla_471031!A147),"144")</f>
        <v>144</v>
      </c>
      <c r="Y151" s="6" t="str">
        <f ca="1">HYPERLINK("#"&amp;CELL("direccion",Tabla_471032!A147),"144")</f>
        <v>144</v>
      </c>
      <c r="Z151" s="6" t="str">
        <f ca="1">HYPERLINK("#"&amp;CELL("direccion",Tabla_471059!A147),"144")</f>
        <v>144</v>
      </c>
      <c r="AA151" s="6" t="str">
        <f ca="1">HYPERLINK("#"&amp;CELL("direccion",Tabla_471071!A147),"144")</f>
        <v>144</v>
      </c>
      <c r="AB151" s="6" t="str">
        <f ca="1">HYPERLINK("#"&amp;CELL("direccion",Tabla_471062!A147),"144")</f>
        <v>144</v>
      </c>
      <c r="AC151" s="6" t="str">
        <f ca="1">HYPERLINK("#"&amp;CELL("direccion",Tabla_471074!A147),"144")</f>
        <v>144</v>
      </c>
      <c r="AD151" t="s">
        <v>213</v>
      </c>
      <c r="AE151" s="3">
        <v>45657</v>
      </c>
    </row>
    <row r="152" spans="1:31" x14ac:dyDescent="0.25">
      <c r="A152">
        <v>2024</v>
      </c>
      <c r="B152" s="3">
        <v>45566</v>
      </c>
      <c r="C152" s="3">
        <v>45657</v>
      </c>
      <c r="D152" t="s">
        <v>84</v>
      </c>
      <c r="E152">
        <v>169</v>
      </c>
      <c r="F152" t="s">
        <v>292</v>
      </c>
      <c r="G152" t="s">
        <v>292</v>
      </c>
      <c r="H152" t="s">
        <v>225</v>
      </c>
      <c r="I152" t="s">
        <v>638</v>
      </c>
      <c r="J152" t="s">
        <v>409</v>
      </c>
      <c r="K152" t="s">
        <v>503</v>
      </c>
      <c r="L152" t="s">
        <v>92</v>
      </c>
      <c r="M152">
        <v>10500</v>
      </c>
      <c r="N152" t="s">
        <v>212</v>
      </c>
      <c r="O152">
        <v>8609.76</v>
      </c>
      <c r="P152" t="s">
        <v>212</v>
      </c>
      <c r="Q152" s="6" t="str">
        <f ca="1">HYPERLINK("#"&amp;CELL("direccion",Tabla_471065!A148),"145")</f>
        <v>145</v>
      </c>
      <c r="R152" s="6" t="str">
        <f ca="1">HYPERLINK("#"&amp;CELL("direccion",Tabla_471039!A148),"145")</f>
        <v>145</v>
      </c>
      <c r="S152" s="6" t="str">
        <f ca="1">HYPERLINK("#"&amp;CELL("direccion",Tabla_471067!A148),"145")</f>
        <v>145</v>
      </c>
      <c r="T152" s="6" t="str">
        <f ca="1">HYPERLINK("#"&amp;CELL("direccion",Tabla_471023!A148),"145")</f>
        <v>145</v>
      </c>
      <c r="U152" s="6" t="str">
        <f ca="1">HYPERLINK("#"&amp;CELL("direccion",Tabla_471047!A148),"145")</f>
        <v>145</v>
      </c>
      <c r="V152" s="6" t="str">
        <f ca="1">HYPERLINK("#"&amp;CELL("direccion",Tabla_471030!A148),"145")</f>
        <v>145</v>
      </c>
      <c r="W152" s="6" t="str">
        <f ca="1">HYPERLINK("#"&amp;CELL("direccion",Tabla_471041!A148),"145")</f>
        <v>145</v>
      </c>
      <c r="X152" s="6" t="str">
        <f ca="1">HYPERLINK("#"&amp;CELL("direccion",Tabla_471031!A148),"145")</f>
        <v>145</v>
      </c>
      <c r="Y152" s="6" t="str">
        <f ca="1">HYPERLINK("#"&amp;CELL("direccion",Tabla_471032!A148),"145")</f>
        <v>145</v>
      </c>
      <c r="Z152" s="6" t="str">
        <f ca="1">HYPERLINK("#"&amp;CELL("direccion",Tabla_471059!A148),"145")</f>
        <v>145</v>
      </c>
      <c r="AA152" s="6" t="str">
        <f ca="1">HYPERLINK("#"&amp;CELL("direccion",Tabla_471071!A148),"145")</f>
        <v>145</v>
      </c>
      <c r="AB152" s="6" t="str">
        <f ca="1">HYPERLINK("#"&amp;CELL("direccion",Tabla_471062!A148),"145")</f>
        <v>145</v>
      </c>
      <c r="AC152" s="6" t="str">
        <f ca="1">HYPERLINK("#"&amp;CELL("direccion",Tabla_471074!A148),"145")</f>
        <v>145</v>
      </c>
      <c r="AD152" t="s">
        <v>213</v>
      </c>
      <c r="AE152" s="3">
        <v>45657</v>
      </c>
    </row>
    <row r="153" spans="1:31" x14ac:dyDescent="0.25">
      <c r="A153">
        <v>2024</v>
      </c>
      <c r="B153" s="3">
        <v>45566</v>
      </c>
      <c r="C153" s="3">
        <v>45657</v>
      </c>
      <c r="D153" t="s">
        <v>84</v>
      </c>
      <c r="E153">
        <v>169</v>
      </c>
      <c r="F153" t="s">
        <v>291</v>
      </c>
      <c r="G153" t="s">
        <v>291</v>
      </c>
      <c r="H153" t="s">
        <v>225</v>
      </c>
      <c r="I153" t="s">
        <v>639</v>
      </c>
      <c r="J153" t="s">
        <v>640</v>
      </c>
      <c r="K153" t="s">
        <v>641</v>
      </c>
      <c r="L153" t="s">
        <v>91</v>
      </c>
      <c r="M153">
        <v>10500</v>
      </c>
      <c r="N153" t="s">
        <v>212</v>
      </c>
      <c r="O153">
        <v>8609.76</v>
      </c>
      <c r="P153" t="s">
        <v>212</v>
      </c>
      <c r="Q153" s="6" t="str">
        <f ca="1">HYPERLINK("#"&amp;CELL("direccion",Tabla_471065!A149),"146")</f>
        <v>146</v>
      </c>
      <c r="R153" s="6" t="str">
        <f ca="1">HYPERLINK("#"&amp;CELL("direccion",Tabla_471039!A149),"146")</f>
        <v>146</v>
      </c>
      <c r="S153" s="6" t="str">
        <f ca="1">HYPERLINK("#"&amp;CELL("direccion",Tabla_471067!A149),"146")</f>
        <v>146</v>
      </c>
      <c r="T153" s="6" t="str">
        <f ca="1">HYPERLINK("#"&amp;CELL("direccion",Tabla_471023!A149),"146")</f>
        <v>146</v>
      </c>
      <c r="U153" s="6" t="str">
        <f ca="1">HYPERLINK("#"&amp;CELL("direccion",Tabla_471047!A149),"146")</f>
        <v>146</v>
      </c>
      <c r="V153" s="6" t="str">
        <f ca="1">HYPERLINK("#"&amp;CELL("direccion",Tabla_471030!A149),"146")</f>
        <v>146</v>
      </c>
      <c r="W153" s="6" t="str">
        <f ca="1">HYPERLINK("#"&amp;CELL("direccion",Tabla_471041!A149),"146")</f>
        <v>146</v>
      </c>
      <c r="X153" s="6" t="str">
        <f ca="1">HYPERLINK("#"&amp;CELL("direccion",Tabla_471031!A149),"146")</f>
        <v>146</v>
      </c>
      <c r="Y153" s="6" t="str">
        <f ca="1">HYPERLINK("#"&amp;CELL("direccion",Tabla_471032!A149),"146")</f>
        <v>146</v>
      </c>
      <c r="Z153" s="6" t="str">
        <f ca="1">HYPERLINK("#"&amp;CELL("direccion",Tabla_471059!A149),"146")</f>
        <v>146</v>
      </c>
      <c r="AA153" s="6" t="str">
        <f ca="1">HYPERLINK("#"&amp;CELL("direccion",Tabla_471071!A149),"146")</f>
        <v>146</v>
      </c>
      <c r="AB153" s="6" t="str">
        <f ca="1">HYPERLINK("#"&amp;CELL("direccion",Tabla_471062!A149),"146")</f>
        <v>146</v>
      </c>
      <c r="AC153" s="6" t="str">
        <f ca="1">HYPERLINK("#"&amp;CELL("direccion",Tabla_471074!A149),"146")</f>
        <v>146</v>
      </c>
      <c r="AD153" t="s">
        <v>213</v>
      </c>
      <c r="AE153" s="3">
        <v>45657</v>
      </c>
    </row>
    <row r="154" spans="1:31" x14ac:dyDescent="0.25">
      <c r="A154">
        <v>2024</v>
      </c>
      <c r="B154" s="3">
        <v>45566</v>
      </c>
      <c r="C154" s="3">
        <v>45657</v>
      </c>
      <c r="D154" t="s">
        <v>84</v>
      </c>
      <c r="E154">
        <v>169</v>
      </c>
      <c r="F154" t="s">
        <v>291</v>
      </c>
      <c r="G154" t="s">
        <v>291</v>
      </c>
      <c r="H154" t="s">
        <v>225</v>
      </c>
      <c r="I154" t="s">
        <v>544</v>
      </c>
      <c r="J154" t="s">
        <v>642</v>
      </c>
      <c r="K154" t="s">
        <v>643</v>
      </c>
      <c r="L154" t="s">
        <v>92</v>
      </c>
      <c r="M154">
        <v>11537</v>
      </c>
      <c r="N154" t="s">
        <v>212</v>
      </c>
      <c r="O154">
        <v>9402.81</v>
      </c>
      <c r="P154" t="s">
        <v>212</v>
      </c>
      <c r="Q154" s="6" t="str">
        <f ca="1">HYPERLINK("#"&amp;CELL("direccion",Tabla_471065!A150),"147")</f>
        <v>147</v>
      </c>
      <c r="R154" s="6" t="str">
        <f ca="1">HYPERLINK("#"&amp;CELL("direccion",Tabla_471039!A150),"147")</f>
        <v>147</v>
      </c>
      <c r="S154" s="6" t="str">
        <f ca="1">HYPERLINK("#"&amp;CELL("direccion",Tabla_471067!A150),"147")</f>
        <v>147</v>
      </c>
      <c r="T154" s="6" t="str">
        <f ca="1">HYPERLINK("#"&amp;CELL("direccion",Tabla_471023!A150),"147")</f>
        <v>147</v>
      </c>
      <c r="U154" s="6" t="str">
        <f ca="1">HYPERLINK("#"&amp;CELL("direccion",Tabla_471047!A150),"147")</f>
        <v>147</v>
      </c>
      <c r="V154" s="6" t="str">
        <f ca="1">HYPERLINK("#"&amp;CELL("direccion",Tabla_471030!A150),"147")</f>
        <v>147</v>
      </c>
      <c r="W154" s="6" t="str">
        <f ca="1">HYPERLINK("#"&amp;CELL("direccion",Tabla_471041!A150),"147")</f>
        <v>147</v>
      </c>
      <c r="X154" s="6" t="str">
        <f ca="1">HYPERLINK("#"&amp;CELL("direccion",Tabla_471031!A150),"147")</f>
        <v>147</v>
      </c>
      <c r="Y154" s="6" t="str">
        <f ca="1">HYPERLINK("#"&amp;CELL("direccion",Tabla_471032!A150),"147")</f>
        <v>147</v>
      </c>
      <c r="Z154" s="6" t="str">
        <f ca="1">HYPERLINK("#"&amp;CELL("direccion",Tabla_471059!A150),"147")</f>
        <v>147</v>
      </c>
      <c r="AA154" s="6" t="str">
        <f ca="1">HYPERLINK("#"&amp;CELL("direccion",Tabla_471071!A150),"147")</f>
        <v>147</v>
      </c>
      <c r="AB154" s="6" t="str">
        <f ca="1">HYPERLINK("#"&amp;CELL("direccion",Tabla_471062!A150),"147")</f>
        <v>147</v>
      </c>
      <c r="AC154" s="6" t="str">
        <f ca="1">HYPERLINK("#"&amp;CELL("direccion",Tabla_471074!A150),"147")</f>
        <v>147</v>
      </c>
      <c r="AD154" t="s">
        <v>213</v>
      </c>
      <c r="AE154" s="3">
        <v>45657</v>
      </c>
    </row>
    <row r="155" spans="1:31" x14ac:dyDescent="0.25">
      <c r="A155">
        <v>2024</v>
      </c>
      <c r="B155" s="3">
        <v>45566</v>
      </c>
      <c r="C155" s="3">
        <v>45657</v>
      </c>
      <c r="D155" t="s">
        <v>84</v>
      </c>
      <c r="E155">
        <v>160</v>
      </c>
      <c r="F155" t="s">
        <v>295</v>
      </c>
      <c r="G155" t="s">
        <v>295</v>
      </c>
      <c r="H155" t="s">
        <v>225</v>
      </c>
      <c r="I155" t="s">
        <v>644</v>
      </c>
      <c r="J155" t="s">
        <v>389</v>
      </c>
      <c r="K155" t="s">
        <v>645</v>
      </c>
      <c r="L155" t="s">
        <v>91</v>
      </c>
      <c r="M155">
        <v>10500</v>
      </c>
      <c r="N155" t="s">
        <v>212</v>
      </c>
      <c r="O155">
        <v>8609.76</v>
      </c>
      <c r="P155" t="s">
        <v>212</v>
      </c>
      <c r="Q155" s="6" t="str">
        <f ca="1">HYPERLINK("#"&amp;CELL("direccion",Tabla_471065!A151),"148")</f>
        <v>148</v>
      </c>
      <c r="R155" s="6" t="str">
        <f ca="1">HYPERLINK("#"&amp;CELL("direccion",Tabla_471039!A151),"148")</f>
        <v>148</v>
      </c>
      <c r="S155" s="6" t="str">
        <f ca="1">HYPERLINK("#"&amp;CELL("direccion",Tabla_471067!A151),"148")</f>
        <v>148</v>
      </c>
      <c r="T155" s="6" t="str">
        <f ca="1">HYPERLINK("#"&amp;CELL("direccion",Tabla_471023!A151),"148")</f>
        <v>148</v>
      </c>
      <c r="U155" s="6" t="str">
        <f ca="1">HYPERLINK("#"&amp;CELL("direccion",Tabla_471047!A151),"148")</f>
        <v>148</v>
      </c>
      <c r="V155" s="6" t="str">
        <f ca="1">HYPERLINK("#"&amp;CELL("direccion",Tabla_471030!A151),"148")</f>
        <v>148</v>
      </c>
      <c r="W155" s="6" t="str">
        <f ca="1">HYPERLINK("#"&amp;CELL("direccion",Tabla_471041!A151),"148")</f>
        <v>148</v>
      </c>
      <c r="X155" s="6" t="str">
        <f ca="1">HYPERLINK("#"&amp;CELL("direccion",Tabla_471031!A151),"148")</f>
        <v>148</v>
      </c>
      <c r="Y155" s="6" t="str">
        <f ca="1">HYPERLINK("#"&amp;CELL("direccion",Tabla_471032!A151),"148")</f>
        <v>148</v>
      </c>
      <c r="Z155" s="6" t="str">
        <f ca="1">HYPERLINK("#"&amp;CELL("direccion",Tabla_471059!A151),"148")</f>
        <v>148</v>
      </c>
      <c r="AA155" s="6" t="str">
        <f ca="1">HYPERLINK("#"&amp;CELL("direccion",Tabla_471071!A151),"148")</f>
        <v>148</v>
      </c>
      <c r="AB155" s="6" t="str">
        <f ca="1">HYPERLINK("#"&amp;CELL("direccion",Tabla_471062!A151),"148")</f>
        <v>148</v>
      </c>
      <c r="AC155" s="6" t="str">
        <f ca="1">HYPERLINK("#"&amp;CELL("direccion",Tabla_471074!A151),"148")</f>
        <v>148</v>
      </c>
      <c r="AD155" t="s">
        <v>213</v>
      </c>
      <c r="AE155" s="3">
        <v>45657</v>
      </c>
    </row>
    <row r="156" spans="1:31" x14ac:dyDescent="0.25">
      <c r="A156">
        <v>2024</v>
      </c>
      <c r="B156" s="3">
        <v>45566</v>
      </c>
      <c r="C156" s="3">
        <v>45657</v>
      </c>
      <c r="D156" t="s">
        <v>84</v>
      </c>
      <c r="E156">
        <v>160</v>
      </c>
      <c r="F156" t="s">
        <v>295</v>
      </c>
      <c r="G156" t="s">
        <v>295</v>
      </c>
      <c r="H156" t="s">
        <v>225</v>
      </c>
      <c r="I156" t="s">
        <v>646</v>
      </c>
      <c r="J156" t="s">
        <v>647</v>
      </c>
      <c r="K156" t="s">
        <v>322</v>
      </c>
      <c r="L156" t="s">
        <v>92</v>
      </c>
      <c r="M156">
        <v>10500</v>
      </c>
      <c r="N156" t="s">
        <v>212</v>
      </c>
      <c r="O156">
        <v>8609.76</v>
      </c>
      <c r="P156" t="s">
        <v>212</v>
      </c>
      <c r="Q156" s="6" t="str">
        <f ca="1">HYPERLINK("#"&amp;CELL("direccion",Tabla_471065!A152),"149")</f>
        <v>149</v>
      </c>
      <c r="R156" s="6" t="str">
        <f ca="1">HYPERLINK("#"&amp;CELL("direccion",Tabla_471039!A152),"149")</f>
        <v>149</v>
      </c>
      <c r="S156" s="6" t="str">
        <f ca="1">HYPERLINK("#"&amp;CELL("direccion",Tabla_471067!A152),"149")</f>
        <v>149</v>
      </c>
      <c r="T156" s="6" t="str">
        <f ca="1">HYPERLINK("#"&amp;CELL("direccion",Tabla_471023!A152),"149")</f>
        <v>149</v>
      </c>
      <c r="U156" s="6" t="str">
        <f ca="1">HYPERLINK("#"&amp;CELL("direccion",Tabla_471047!A152),"149")</f>
        <v>149</v>
      </c>
      <c r="V156" s="6" t="str">
        <f ca="1">HYPERLINK("#"&amp;CELL("direccion",Tabla_471030!A152),"149")</f>
        <v>149</v>
      </c>
      <c r="W156" s="6" t="str">
        <f ca="1">HYPERLINK("#"&amp;CELL("direccion",Tabla_471041!A152),"149")</f>
        <v>149</v>
      </c>
      <c r="X156" s="6" t="str">
        <f ca="1">HYPERLINK("#"&amp;CELL("direccion",Tabla_471031!A152),"149")</f>
        <v>149</v>
      </c>
      <c r="Y156" s="6" t="str">
        <f ca="1">HYPERLINK("#"&amp;CELL("direccion",Tabla_471032!A152),"149")</f>
        <v>149</v>
      </c>
      <c r="Z156" s="6" t="str">
        <f ca="1">HYPERLINK("#"&amp;CELL("direccion",Tabla_471059!A152),"149")</f>
        <v>149</v>
      </c>
      <c r="AA156" s="6" t="str">
        <f ca="1">HYPERLINK("#"&amp;CELL("direccion",Tabla_471071!A152),"149")</f>
        <v>149</v>
      </c>
      <c r="AB156" s="6" t="str">
        <f ca="1">HYPERLINK("#"&amp;CELL("direccion",Tabla_471062!A152),"149")</f>
        <v>149</v>
      </c>
      <c r="AC156" s="6" t="str">
        <f ca="1">HYPERLINK("#"&amp;CELL("direccion",Tabla_471074!A152),"149")</f>
        <v>149</v>
      </c>
      <c r="AD156" t="s">
        <v>213</v>
      </c>
      <c r="AE156" s="3">
        <v>45657</v>
      </c>
    </row>
    <row r="157" spans="1:31" x14ac:dyDescent="0.25">
      <c r="A157">
        <v>2024</v>
      </c>
      <c r="B157" s="3">
        <v>45566</v>
      </c>
      <c r="C157" s="3">
        <v>45657</v>
      </c>
      <c r="D157" t="s">
        <v>84</v>
      </c>
      <c r="E157">
        <v>160</v>
      </c>
      <c r="F157" t="s">
        <v>296</v>
      </c>
      <c r="G157" t="s">
        <v>296</v>
      </c>
      <c r="H157" t="s">
        <v>225</v>
      </c>
      <c r="I157" t="s">
        <v>648</v>
      </c>
      <c r="J157" t="s">
        <v>376</v>
      </c>
      <c r="K157" t="s">
        <v>649</v>
      </c>
      <c r="L157" t="s">
        <v>92</v>
      </c>
      <c r="M157">
        <v>10500</v>
      </c>
      <c r="N157" t="s">
        <v>212</v>
      </c>
      <c r="O157">
        <v>8609.76</v>
      </c>
      <c r="P157" t="s">
        <v>212</v>
      </c>
      <c r="Q157" s="6" t="str">
        <f ca="1">HYPERLINK("#"&amp;CELL("direccion",Tabla_471065!A153),"150")</f>
        <v>150</v>
      </c>
      <c r="R157" s="6" t="str">
        <f ca="1">HYPERLINK("#"&amp;CELL("direccion",Tabla_471039!A153),"150")</f>
        <v>150</v>
      </c>
      <c r="S157" s="6" t="str">
        <f ca="1">HYPERLINK("#"&amp;CELL("direccion",Tabla_471067!A153),"150")</f>
        <v>150</v>
      </c>
      <c r="T157" s="6" t="str">
        <f ca="1">HYPERLINK("#"&amp;CELL("direccion",Tabla_471023!A153),"150")</f>
        <v>150</v>
      </c>
      <c r="U157" s="6" t="str">
        <f ca="1">HYPERLINK("#"&amp;CELL("direccion",Tabla_471047!A153),"150")</f>
        <v>150</v>
      </c>
      <c r="V157" s="6" t="str">
        <f ca="1">HYPERLINK("#"&amp;CELL("direccion",Tabla_471030!A153),"150")</f>
        <v>150</v>
      </c>
      <c r="W157" s="6" t="str">
        <f ca="1">HYPERLINK("#"&amp;CELL("direccion",Tabla_471041!A153),"150")</f>
        <v>150</v>
      </c>
      <c r="X157" s="6" t="str">
        <f ca="1">HYPERLINK("#"&amp;CELL("direccion",Tabla_471031!A153),"150")</f>
        <v>150</v>
      </c>
      <c r="Y157" s="6" t="str">
        <f ca="1">HYPERLINK("#"&amp;CELL("direccion",Tabla_471032!A153),"150")</f>
        <v>150</v>
      </c>
      <c r="Z157" s="6" t="str">
        <f ca="1">HYPERLINK("#"&amp;CELL("direccion",Tabla_471059!A153),"150")</f>
        <v>150</v>
      </c>
      <c r="AA157" s="6" t="str">
        <f ca="1">HYPERLINK("#"&amp;CELL("direccion",Tabla_471071!A153),"150")</f>
        <v>150</v>
      </c>
      <c r="AB157" s="6" t="str">
        <f ca="1">HYPERLINK("#"&amp;CELL("direccion",Tabla_471062!A153),"150")</f>
        <v>150</v>
      </c>
      <c r="AC157" s="6" t="str">
        <f ca="1">HYPERLINK("#"&amp;CELL("direccion",Tabla_471074!A153),"150")</f>
        <v>150</v>
      </c>
      <c r="AD157" t="s">
        <v>213</v>
      </c>
      <c r="AE157" s="3">
        <v>45657</v>
      </c>
    </row>
    <row r="158" spans="1:31" x14ac:dyDescent="0.25">
      <c r="A158">
        <v>2024</v>
      </c>
      <c r="B158" s="3">
        <v>45566</v>
      </c>
      <c r="C158" s="3">
        <v>45657</v>
      </c>
      <c r="D158" t="s">
        <v>84</v>
      </c>
      <c r="E158">
        <v>159</v>
      </c>
      <c r="F158" t="s">
        <v>286</v>
      </c>
      <c r="G158" t="s">
        <v>286</v>
      </c>
      <c r="H158" t="s">
        <v>225</v>
      </c>
      <c r="I158" t="s">
        <v>650</v>
      </c>
      <c r="J158" t="s">
        <v>385</v>
      </c>
      <c r="K158" t="s">
        <v>651</v>
      </c>
      <c r="L158" t="s">
        <v>91</v>
      </c>
      <c r="M158">
        <v>10774</v>
      </c>
      <c r="N158" t="s">
        <v>212</v>
      </c>
      <c r="O158">
        <v>8774.15</v>
      </c>
      <c r="P158" t="s">
        <v>212</v>
      </c>
      <c r="Q158" s="6" t="str">
        <f ca="1">HYPERLINK("#"&amp;CELL("direccion",Tabla_471065!A154),"151")</f>
        <v>151</v>
      </c>
      <c r="R158" s="6" t="str">
        <f ca="1">HYPERLINK("#"&amp;CELL("direccion",Tabla_471039!A154),"151")</f>
        <v>151</v>
      </c>
      <c r="S158" s="6" t="str">
        <f ca="1">HYPERLINK("#"&amp;CELL("direccion",Tabla_471067!A154),"151")</f>
        <v>151</v>
      </c>
      <c r="T158" s="6" t="str">
        <f ca="1">HYPERLINK("#"&amp;CELL("direccion",Tabla_471023!A154),"151")</f>
        <v>151</v>
      </c>
      <c r="U158" s="6" t="str">
        <f ca="1">HYPERLINK("#"&amp;CELL("direccion",Tabla_471047!A154),"151")</f>
        <v>151</v>
      </c>
      <c r="V158" s="6" t="str">
        <f ca="1">HYPERLINK("#"&amp;CELL("direccion",Tabla_471030!A154),"151")</f>
        <v>151</v>
      </c>
      <c r="W158" s="6" t="str">
        <f ca="1">HYPERLINK("#"&amp;CELL("direccion",Tabla_471041!A154),"151")</f>
        <v>151</v>
      </c>
      <c r="X158" s="6" t="str">
        <f ca="1">HYPERLINK("#"&amp;CELL("direccion",Tabla_471031!A154),"151")</f>
        <v>151</v>
      </c>
      <c r="Y158" s="6" t="str">
        <f ca="1">HYPERLINK("#"&amp;CELL("direccion",Tabla_471032!A154),"151")</f>
        <v>151</v>
      </c>
      <c r="Z158" s="6" t="str">
        <f ca="1">HYPERLINK("#"&amp;CELL("direccion",Tabla_471059!A154),"151")</f>
        <v>151</v>
      </c>
      <c r="AA158" s="6" t="str">
        <f ca="1">HYPERLINK("#"&amp;CELL("direccion",Tabla_471071!A154),"151")</f>
        <v>151</v>
      </c>
      <c r="AB158" s="6" t="str">
        <f ca="1">HYPERLINK("#"&amp;CELL("direccion",Tabla_471062!A154),"151")</f>
        <v>151</v>
      </c>
      <c r="AC158" s="6" t="str">
        <f ca="1">HYPERLINK("#"&amp;CELL("direccion",Tabla_471074!A154),"151")</f>
        <v>151</v>
      </c>
      <c r="AD158" t="s">
        <v>213</v>
      </c>
      <c r="AE158" s="3">
        <v>45657</v>
      </c>
    </row>
    <row r="159" spans="1:31" x14ac:dyDescent="0.25">
      <c r="A159">
        <v>2024</v>
      </c>
      <c r="B159" s="3">
        <v>45566</v>
      </c>
      <c r="C159" s="3">
        <v>45657</v>
      </c>
      <c r="D159" t="s">
        <v>84</v>
      </c>
      <c r="E159">
        <v>159</v>
      </c>
      <c r="F159" t="s">
        <v>297</v>
      </c>
      <c r="G159" t="s">
        <v>297</v>
      </c>
      <c r="H159" t="s">
        <v>225</v>
      </c>
      <c r="I159" t="s">
        <v>652</v>
      </c>
      <c r="J159" t="s">
        <v>479</v>
      </c>
      <c r="K159" t="s">
        <v>322</v>
      </c>
      <c r="L159" t="s">
        <v>91</v>
      </c>
      <c r="M159">
        <v>9736</v>
      </c>
      <c r="N159" t="s">
        <v>212</v>
      </c>
      <c r="O159">
        <v>7959.38</v>
      </c>
      <c r="P159" t="s">
        <v>212</v>
      </c>
      <c r="Q159" s="6" t="str">
        <f ca="1">HYPERLINK("#"&amp;CELL("direccion",Tabla_471065!A155),"152")</f>
        <v>152</v>
      </c>
      <c r="R159" s="6" t="str">
        <f ca="1">HYPERLINK("#"&amp;CELL("direccion",Tabla_471039!A155),"152")</f>
        <v>152</v>
      </c>
      <c r="S159" s="6" t="str">
        <f ca="1">HYPERLINK("#"&amp;CELL("direccion",Tabla_471067!A155),"152")</f>
        <v>152</v>
      </c>
      <c r="T159" s="6" t="str">
        <f ca="1">HYPERLINK("#"&amp;CELL("direccion",Tabla_471023!A155),"152")</f>
        <v>152</v>
      </c>
      <c r="U159" s="6" t="str">
        <f ca="1">HYPERLINK("#"&amp;CELL("direccion",Tabla_471047!A155),"152")</f>
        <v>152</v>
      </c>
      <c r="V159" s="6" t="str">
        <f ca="1">HYPERLINK("#"&amp;CELL("direccion",Tabla_471030!A155),"152")</f>
        <v>152</v>
      </c>
      <c r="W159" s="6" t="str">
        <f ca="1">HYPERLINK("#"&amp;CELL("direccion",Tabla_471041!A155),"152")</f>
        <v>152</v>
      </c>
      <c r="X159" s="6" t="str">
        <f ca="1">HYPERLINK("#"&amp;CELL("direccion",Tabla_471031!A155),"152")</f>
        <v>152</v>
      </c>
      <c r="Y159" s="6" t="str">
        <f ca="1">HYPERLINK("#"&amp;CELL("direccion",Tabla_471032!A155),"152")</f>
        <v>152</v>
      </c>
      <c r="Z159" s="6" t="str">
        <f ca="1">HYPERLINK("#"&amp;CELL("direccion",Tabla_471059!A155),"152")</f>
        <v>152</v>
      </c>
      <c r="AA159" s="6" t="str">
        <f ca="1">HYPERLINK("#"&amp;CELL("direccion",Tabla_471071!A155),"152")</f>
        <v>152</v>
      </c>
      <c r="AB159" s="6" t="str">
        <f ca="1">HYPERLINK("#"&amp;CELL("direccion",Tabla_471062!A155),"152")</f>
        <v>152</v>
      </c>
      <c r="AC159" s="6" t="str">
        <f ca="1">HYPERLINK("#"&amp;CELL("direccion",Tabla_471074!A155),"152")</f>
        <v>152</v>
      </c>
      <c r="AD159" t="s">
        <v>213</v>
      </c>
      <c r="AE159" s="3">
        <v>45657</v>
      </c>
    </row>
    <row r="160" spans="1:31" x14ac:dyDescent="0.25">
      <c r="A160">
        <v>2024</v>
      </c>
      <c r="B160" s="3">
        <v>45566</v>
      </c>
      <c r="C160" s="3">
        <v>45657</v>
      </c>
      <c r="D160" t="s">
        <v>84</v>
      </c>
      <c r="E160">
        <v>159</v>
      </c>
      <c r="F160" t="s">
        <v>286</v>
      </c>
      <c r="G160" t="s">
        <v>286</v>
      </c>
      <c r="H160" t="s">
        <v>225</v>
      </c>
      <c r="I160" t="s">
        <v>653</v>
      </c>
      <c r="J160" t="s">
        <v>398</v>
      </c>
      <c r="K160" t="s">
        <v>654</v>
      </c>
      <c r="L160" t="s">
        <v>92</v>
      </c>
      <c r="M160">
        <v>10774</v>
      </c>
      <c r="N160" t="s">
        <v>212</v>
      </c>
      <c r="O160">
        <v>8774.15</v>
      </c>
      <c r="P160" t="s">
        <v>212</v>
      </c>
      <c r="Q160" s="6" t="str">
        <f ca="1">HYPERLINK("#"&amp;CELL("direccion",Tabla_471065!A156),"153")</f>
        <v>153</v>
      </c>
      <c r="R160" s="6" t="str">
        <f ca="1">HYPERLINK("#"&amp;CELL("direccion",Tabla_471039!A156),"153")</f>
        <v>153</v>
      </c>
      <c r="S160" s="6" t="str">
        <f ca="1">HYPERLINK("#"&amp;CELL("direccion",Tabla_471067!A156),"153")</f>
        <v>153</v>
      </c>
      <c r="T160" s="6" t="str">
        <f ca="1">HYPERLINK("#"&amp;CELL("direccion",Tabla_471023!A156),"153")</f>
        <v>153</v>
      </c>
      <c r="U160" s="6" t="str">
        <f ca="1">HYPERLINK("#"&amp;CELL("direccion",Tabla_471047!A156),"153")</f>
        <v>153</v>
      </c>
      <c r="V160" s="6" t="str">
        <f ca="1">HYPERLINK("#"&amp;CELL("direccion",Tabla_471030!A156),"153")</f>
        <v>153</v>
      </c>
      <c r="W160" s="6" t="str">
        <f ca="1">HYPERLINK("#"&amp;CELL("direccion",Tabla_471041!A156),"153")</f>
        <v>153</v>
      </c>
      <c r="X160" s="6" t="str">
        <f ca="1">HYPERLINK("#"&amp;CELL("direccion",Tabla_471031!A156),"153")</f>
        <v>153</v>
      </c>
      <c r="Y160" s="6" t="str">
        <f ca="1">HYPERLINK("#"&amp;CELL("direccion",Tabla_471032!A156),"153")</f>
        <v>153</v>
      </c>
      <c r="Z160" s="6" t="str">
        <f ca="1">HYPERLINK("#"&amp;CELL("direccion",Tabla_471059!A156),"153")</f>
        <v>153</v>
      </c>
      <c r="AA160" s="6" t="str">
        <f ca="1">HYPERLINK("#"&amp;CELL("direccion",Tabla_471071!A156),"153")</f>
        <v>153</v>
      </c>
      <c r="AB160" s="6" t="str">
        <f ca="1">HYPERLINK("#"&amp;CELL("direccion",Tabla_471062!A156),"153")</f>
        <v>153</v>
      </c>
      <c r="AC160" s="6" t="str">
        <f ca="1">HYPERLINK("#"&amp;CELL("direccion",Tabla_471074!A156),"153")</f>
        <v>153</v>
      </c>
      <c r="AD160" t="s">
        <v>213</v>
      </c>
      <c r="AE160" s="3">
        <v>45657</v>
      </c>
    </row>
    <row r="161" spans="1:31" x14ac:dyDescent="0.25">
      <c r="A161">
        <v>2024</v>
      </c>
      <c r="B161" s="3">
        <v>45566</v>
      </c>
      <c r="C161" s="3">
        <v>45657</v>
      </c>
      <c r="D161" t="s">
        <v>84</v>
      </c>
      <c r="E161">
        <v>149</v>
      </c>
      <c r="F161" t="s">
        <v>298</v>
      </c>
      <c r="G161" t="s">
        <v>298</v>
      </c>
      <c r="H161" t="s">
        <v>225</v>
      </c>
      <c r="I161" t="s">
        <v>655</v>
      </c>
      <c r="J161" t="s">
        <v>656</v>
      </c>
      <c r="K161" t="s">
        <v>657</v>
      </c>
      <c r="L161" t="s">
        <v>92</v>
      </c>
      <c r="M161">
        <v>10342</v>
      </c>
      <c r="N161" t="s">
        <v>212</v>
      </c>
      <c r="O161">
        <v>8435.06</v>
      </c>
      <c r="P161" t="s">
        <v>212</v>
      </c>
      <c r="Q161" s="6" t="str">
        <f ca="1">HYPERLINK("#"&amp;CELL("direccion",Tabla_471065!A157),"154")</f>
        <v>154</v>
      </c>
      <c r="R161" s="6" t="str">
        <f ca="1">HYPERLINK("#"&amp;CELL("direccion",Tabla_471039!A157),"154")</f>
        <v>154</v>
      </c>
      <c r="S161" s="6" t="str">
        <f ca="1">HYPERLINK("#"&amp;CELL("direccion",Tabla_471067!A157),"154")</f>
        <v>154</v>
      </c>
      <c r="T161" s="6" t="str">
        <f ca="1">HYPERLINK("#"&amp;CELL("direccion",Tabla_471023!A157),"154")</f>
        <v>154</v>
      </c>
      <c r="U161" s="6" t="str">
        <f ca="1">HYPERLINK("#"&amp;CELL("direccion",Tabla_471047!A157),"154")</f>
        <v>154</v>
      </c>
      <c r="V161" s="6" t="str">
        <f ca="1">HYPERLINK("#"&amp;CELL("direccion",Tabla_471030!A157),"154")</f>
        <v>154</v>
      </c>
      <c r="W161" s="6" t="str">
        <f ca="1">HYPERLINK("#"&amp;CELL("direccion",Tabla_471041!A157),"154")</f>
        <v>154</v>
      </c>
      <c r="X161" s="6" t="str">
        <f ca="1">HYPERLINK("#"&amp;CELL("direccion",Tabla_471031!A157),"154")</f>
        <v>154</v>
      </c>
      <c r="Y161" s="6" t="str">
        <f ca="1">HYPERLINK("#"&amp;CELL("direccion",Tabla_471032!A157),"154")</f>
        <v>154</v>
      </c>
      <c r="Z161" s="6" t="str">
        <f ca="1">HYPERLINK("#"&amp;CELL("direccion",Tabla_471059!A157),"154")</f>
        <v>154</v>
      </c>
      <c r="AA161" s="6" t="str">
        <f ca="1">HYPERLINK("#"&amp;CELL("direccion",Tabla_471071!A157),"154")</f>
        <v>154</v>
      </c>
      <c r="AB161" s="6" t="str">
        <f ca="1">HYPERLINK("#"&amp;CELL("direccion",Tabla_471062!A157),"154")</f>
        <v>154</v>
      </c>
      <c r="AC161" s="6" t="str">
        <f ca="1">HYPERLINK("#"&amp;CELL("direccion",Tabla_471074!A157),"154")</f>
        <v>154</v>
      </c>
      <c r="AD161" t="s">
        <v>213</v>
      </c>
      <c r="AE161" s="3">
        <v>45657</v>
      </c>
    </row>
    <row r="162" spans="1:31" x14ac:dyDescent="0.25">
      <c r="A162">
        <v>2024</v>
      </c>
      <c r="B162" s="3">
        <v>45566</v>
      </c>
      <c r="C162" s="3">
        <v>45657</v>
      </c>
      <c r="D162" t="s">
        <v>84</v>
      </c>
      <c r="E162">
        <v>149</v>
      </c>
      <c r="F162" t="s">
        <v>299</v>
      </c>
      <c r="G162" t="s">
        <v>299</v>
      </c>
      <c r="H162" t="s">
        <v>225</v>
      </c>
      <c r="I162" t="s">
        <v>658</v>
      </c>
      <c r="J162" t="s">
        <v>659</v>
      </c>
      <c r="K162" t="s">
        <v>660</v>
      </c>
      <c r="L162" t="s">
        <v>92</v>
      </c>
      <c r="M162">
        <v>9307</v>
      </c>
      <c r="N162" t="s">
        <v>212</v>
      </c>
      <c r="O162">
        <v>7622.63</v>
      </c>
      <c r="P162" t="s">
        <v>212</v>
      </c>
      <c r="Q162" s="6" t="str">
        <f ca="1">HYPERLINK("#"&amp;CELL("direccion",Tabla_471065!A158),"155")</f>
        <v>155</v>
      </c>
      <c r="R162" s="6" t="str">
        <f ca="1">HYPERLINK("#"&amp;CELL("direccion",Tabla_471039!A158),"155")</f>
        <v>155</v>
      </c>
      <c r="S162" s="6" t="str">
        <f ca="1">HYPERLINK("#"&amp;CELL("direccion",Tabla_471067!A158),"155")</f>
        <v>155</v>
      </c>
      <c r="T162" s="6" t="str">
        <f ca="1">HYPERLINK("#"&amp;CELL("direccion",Tabla_471023!A158),"155")</f>
        <v>155</v>
      </c>
      <c r="U162" s="6" t="str">
        <f ca="1">HYPERLINK("#"&amp;CELL("direccion",Tabla_471047!A158),"155")</f>
        <v>155</v>
      </c>
      <c r="V162" s="6" t="str">
        <f ca="1">HYPERLINK("#"&amp;CELL("direccion",Tabla_471030!A158),"155")</f>
        <v>155</v>
      </c>
      <c r="W162" s="6" t="str">
        <f ca="1">HYPERLINK("#"&amp;CELL("direccion",Tabla_471041!A158),"155")</f>
        <v>155</v>
      </c>
      <c r="X162" s="6" t="str">
        <f ca="1">HYPERLINK("#"&amp;CELL("direccion",Tabla_471031!A158),"155")</f>
        <v>155</v>
      </c>
      <c r="Y162" s="6" t="str">
        <f ca="1">HYPERLINK("#"&amp;CELL("direccion",Tabla_471032!A158),"155")</f>
        <v>155</v>
      </c>
      <c r="Z162" s="6" t="str">
        <f ca="1">HYPERLINK("#"&amp;CELL("direccion",Tabla_471059!A158),"155")</f>
        <v>155</v>
      </c>
      <c r="AA162" s="6" t="str">
        <f ca="1">HYPERLINK("#"&amp;CELL("direccion",Tabla_471071!A158),"155")</f>
        <v>155</v>
      </c>
      <c r="AB162" s="6" t="str">
        <f ca="1">HYPERLINK("#"&amp;CELL("direccion",Tabla_471062!A158),"155")</f>
        <v>155</v>
      </c>
      <c r="AC162" s="6" t="str">
        <f ca="1">HYPERLINK("#"&amp;CELL("direccion",Tabla_471074!A158),"155")</f>
        <v>155</v>
      </c>
      <c r="AD162" t="s">
        <v>213</v>
      </c>
      <c r="AE162" s="3">
        <v>45657</v>
      </c>
    </row>
    <row r="163" spans="1:31" x14ac:dyDescent="0.25">
      <c r="A163">
        <v>2024</v>
      </c>
      <c r="B163" s="3">
        <v>45566</v>
      </c>
      <c r="C163" s="3">
        <v>45657</v>
      </c>
      <c r="D163" t="s">
        <v>84</v>
      </c>
      <c r="E163">
        <v>149</v>
      </c>
      <c r="F163" t="s">
        <v>300</v>
      </c>
      <c r="G163" t="s">
        <v>300</v>
      </c>
      <c r="H163" t="s">
        <v>225</v>
      </c>
      <c r="I163" t="s">
        <v>661</v>
      </c>
      <c r="J163" t="s">
        <v>576</v>
      </c>
      <c r="K163" t="s">
        <v>662</v>
      </c>
      <c r="L163" t="s">
        <v>91</v>
      </c>
      <c r="M163">
        <v>9307</v>
      </c>
      <c r="N163" t="s">
        <v>212</v>
      </c>
      <c r="O163">
        <v>7622.63</v>
      </c>
      <c r="P163" t="s">
        <v>212</v>
      </c>
      <c r="Q163" s="6" t="str">
        <f ca="1">HYPERLINK("#"&amp;CELL("direccion",Tabla_471065!A159),"156")</f>
        <v>156</v>
      </c>
      <c r="R163" s="6" t="str">
        <f ca="1">HYPERLINK("#"&amp;CELL("direccion",Tabla_471039!A159),"156")</f>
        <v>156</v>
      </c>
      <c r="S163" s="6" t="str">
        <f ca="1">HYPERLINK("#"&amp;CELL("direccion",Tabla_471067!A159),"156")</f>
        <v>156</v>
      </c>
      <c r="T163" s="6" t="str">
        <f ca="1">HYPERLINK("#"&amp;CELL("direccion",Tabla_471023!A159),"156")</f>
        <v>156</v>
      </c>
      <c r="U163" s="6" t="str">
        <f ca="1">HYPERLINK("#"&amp;CELL("direccion",Tabla_471047!A159),"156")</f>
        <v>156</v>
      </c>
      <c r="V163" s="6" t="str">
        <f ca="1">HYPERLINK("#"&amp;CELL("direccion",Tabla_471030!A159),"156")</f>
        <v>156</v>
      </c>
      <c r="W163" s="6" t="str">
        <f ca="1">HYPERLINK("#"&amp;CELL("direccion",Tabla_471041!A159),"156")</f>
        <v>156</v>
      </c>
      <c r="X163" s="6" t="str">
        <f ca="1">HYPERLINK("#"&amp;CELL("direccion",Tabla_471031!A159),"156")</f>
        <v>156</v>
      </c>
      <c r="Y163" s="6" t="str">
        <f ca="1">HYPERLINK("#"&amp;CELL("direccion",Tabla_471032!A159),"156")</f>
        <v>156</v>
      </c>
      <c r="Z163" s="6" t="str">
        <f ca="1">HYPERLINK("#"&amp;CELL("direccion",Tabla_471059!A159),"156")</f>
        <v>156</v>
      </c>
      <c r="AA163" s="6" t="str">
        <f ca="1">HYPERLINK("#"&amp;CELL("direccion",Tabla_471071!A159),"156")</f>
        <v>156</v>
      </c>
      <c r="AB163" s="6" t="str">
        <f ca="1">HYPERLINK("#"&amp;CELL("direccion",Tabla_471062!A159),"156")</f>
        <v>156</v>
      </c>
      <c r="AC163" s="6" t="str">
        <f ca="1">HYPERLINK("#"&amp;CELL("direccion",Tabla_471074!A159),"156")</f>
        <v>156</v>
      </c>
      <c r="AD163" t="s">
        <v>213</v>
      </c>
      <c r="AE163" s="3">
        <v>45657</v>
      </c>
    </row>
    <row r="164" spans="1:31" x14ac:dyDescent="0.25">
      <c r="A164">
        <v>2024</v>
      </c>
      <c r="B164" s="3">
        <v>45566</v>
      </c>
      <c r="C164" s="3">
        <v>45657</v>
      </c>
      <c r="D164" t="s">
        <v>84</v>
      </c>
      <c r="E164">
        <v>149</v>
      </c>
      <c r="F164" t="s">
        <v>301</v>
      </c>
      <c r="G164" t="s">
        <v>301</v>
      </c>
      <c r="H164" t="s">
        <v>225</v>
      </c>
      <c r="I164" t="s">
        <v>663</v>
      </c>
      <c r="J164" t="s">
        <v>346</v>
      </c>
      <c r="K164" t="s">
        <v>664</v>
      </c>
      <c r="L164" t="s">
        <v>92</v>
      </c>
      <c r="M164">
        <v>9307</v>
      </c>
      <c r="N164" t="s">
        <v>212</v>
      </c>
      <c r="O164">
        <v>7622.63</v>
      </c>
      <c r="P164" t="s">
        <v>212</v>
      </c>
      <c r="Q164" s="6" t="str">
        <f ca="1">HYPERLINK("#"&amp;CELL("direccion",Tabla_471065!A160),"157")</f>
        <v>157</v>
      </c>
      <c r="R164" s="6" t="str">
        <f ca="1">HYPERLINK("#"&amp;CELL("direccion",Tabla_471039!A160),"157")</f>
        <v>157</v>
      </c>
      <c r="S164" s="6" t="str">
        <f ca="1">HYPERLINK("#"&amp;CELL("direccion",Tabla_471067!A160),"157")</f>
        <v>157</v>
      </c>
      <c r="T164" s="6" t="str">
        <f ca="1">HYPERLINK("#"&amp;CELL("direccion",Tabla_471023!A160),"157")</f>
        <v>157</v>
      </c>
      <c r="U164" s="6" t="str">
        <f ca="1">HYPERLINK("#"&amp;CELL("direccion",Tabla_471047!A160),"157")</f>
        <v>157</v>
      </c>
      <c r="V164" s="6" t="str">
        <f ca="1">HYPERLINK("#"&amp;CELL("direccion",Tabla_471030!A160),"157")</f>
        <v>157</v>
      </c>
      <c r="W164" s="6" t="str">
        <f ca="1">HYPERLINK("#"&amp;CELL("direccion",Tabla_471041!A160),"157")</f>
        <v>157</v>
      </c>
      <c r="X164" s="6" t="str">
        <f ca="1">HYPERLINK("#"&amp;CELL("direccion",Tabla_471031!A160),"157")</f>
        <v>157</v>
      </c>
      <c r="Y164" s="6" t="str">
        <f ca="1">HYPERLINK("#"&amp;CELL("direccion",Tabla_471032!A160),"157")</f>
        <v>157</v>
      </c>
      <c r="Z164" s="6" t="str">
        <f ca="1">HYPERLINK("#"&amp;CELL("direccion",Tabla_471059!A160),"157")</f>
        <v>157</v>
      </c>
      <c r="AA164" s="6" t="str">
        <f ca="1">HYPERLINK("#"&amp;CELL("direccion",Tabla_471071!A160),"157")</f>
        <v>157</v>
      </c>
      <c r="AB164" s="6" t="str">
        <f ca="1">HYPERLINK("#"&amp;CELL("direccion",Tabla_471062!A160),"157")</f>
        <v>157</v>
      </c>
      <c r="AC164" s="6" t="str">
        <f ca="1">HYPERLINK("#"&amp;CELL("direccion",Tabla_471074!A160),"157")</f>
        <v>157</v>
      </c>
      <c r="AD164" t="s">
        <v>213</v>
      </c>
      <c r="AE164" s="3">
        <v>45657</v>
      </c>
    </row>
    <row r="165" spans="1:31" x14ac:dyDescent="0.25">
      <c r="A165">
        <v>2024</v>
      </c>
      <c r="B165" s="3">
        <v>45566</v>
      </c>
      <c r="C165" s="3">
        <v>45657</v>
      </c>
      <c r="D165" t="s">
        <v>84</v>
      </c>
      <c r="E165">
        <v>149</v>
      </c>
      <c r="F165" t="s">
        <v>302</v>
      </c>
      <c r="G165" t="s">
        <v>302</v>
      </c>
      <c r="H165" t="s">
        <v>225</v>
      </c>
      <c r="I165" t="s">
        <v>665</v>
      </c>
      <c r="J165" t="s">
        <v>385</v>
      </c>
      <c r="K165" t="s">
        <v>666</v>
      </c>
      <c r="L165" t="s">
        <v>92</v>
      </c>
      <c r="M165">
        <v>10342</v>
      </c>
      <c r="N165" t="s">
        <v>212</v>
      </c>
      <c r="O165">
        <v>8435.06</v>
      </c>
      <c r="P165" t="s">
        <v>212</v>
      </c>
      <c r="Q165" s="6" t="str">
        <f ca="1">HYPERLINK("#"&amp;CELL("direccion",Tabla_471065!A161),"158")</f>
        <v>158</v>
      </c>
      <c r="R165" s="6" t="str">
        <f ca="1">HYPERLINK("#"&amp;CELL("direccion",Tabla_471039!A161),"158")</f>
        <v>158</v>
      </c>
      <c r="S165" s="6" t="str">
        <f ca="1">HYPERLINK("#"&amp;CELL("direccion",Tabla_471067!A161),"158")</f>
        <v>158</v>
      </c>
      <c r="T165" s="6" t="str">
        <f ca="1">HYPERLINK("#"&amp;CELL("direccion",Tabla_471023!A161),"158")</f>
        <v>158</v>
      </c>
      <c r="U165" s="6" t="str">
        <f ca="1">HYPERLINK("#"&amp;CELL("direccion",Tabla_471047!A161),"158")</f>
        <v>158</v>
      </c>
      <c r="V165" s="6" t="str">
        <f ca="1">HYPERLINK("#"&amp;CELL("direccion",Tabla_471030!A161),"158")</f>
        <v>158</v>
      </c>
      <c r="W165" s="6" t="str">
        <f ca="1">HYPERLINK("#"&amp;CELL("direccion",Tabla_471041!A161),"158")</f>
        <v>158</v>
      </c>
      <c r="X165" s="6" t="str">
        <f ca="1">HYPERLINK("#"&amp;CELL("direccion",Tabla_471031!A161),"158")</f>
        <v>158</v>
      </c>
      <c r="Y165" s="6" t="str">
        <f ca="1">HYPERLINK("#"&amp;CELL("direccion",Tabla_471032!A161),"158")</f>
        <v>158</v>
      </c>
      <c r="Z165" s="6" t="str">
        <f ca="1">HYPERLINK("#"&amp;CELL("direccion",Tabla_471059!A161),"158")</f>
        <v>158</v>
      </c>
      <c r="AA165" s="6" t="str">
        <f ca="1">HYPERLINK("#"&amp;CELL("direccion",Tabla_471071!A161),"158")</f>
        <v>158</v>
      </c>
      <c r="AB165" s="6" t="str">
        <f ca="1">HYPERLINK("#"&amp;CELL("direccion",Tabla_471062!A161),"158")</f>
        <v>158</v>
      </c>
      <c r="AC165" s="6" t="str">
        <f ca="1">HYPERLINK("#"&amp;CELL("direccion",Tabla_471074!A161),"158")</f>
        <v>158</v>
      </c>
      <c r="AD165" t="s">
        <v>213</v>
      </c>
      <c r="AE165" s="3">
        <v>45657</v>
      </c>
    </row>
    <row r="166" spans="1:31" x14ac:dyDescent="0.25">
      <c r="A166">
        <v>2024</v>
      </c>
      <c r="B166" s="3">
        <v>45566</v>
      </c>
      <c r="C166" s="3">
        <v>45657</v>
      </c>
      <c r="D166" t="s">
        <v>84</v>
      </c>
      <c r="E166">
        <v>149</v>
      </c>
      <c r="F166" t="s">
        <v>303</v>
      </c>
      <c r="G166" t="s">
        <v>303</v>
      </c>
      <c r="H166" t="s">
        <v>225</v>
      </c>
      <c r="I166" t="s">
        <v>667</v>
      </c>
      <c r="J166" t="s">
        <v>376</v>
      </c>
      <c r="K166" t="s">
        <v>668</v>
      </c>
      <c r="L166" t="s">
        <v>91</v>
      </c>
      <c r="M166">
        <v>9307</v>
      </c>
      <c r="N166" t="s">
        <v>212</v>
      </c>
      <c r="O166">
        <v>7622.63</v>
      </c>
      <c r="P166" t="s">
        <v>212</v>
      </c>
      <c r="Q166" s="6" t="str">
        <f ca="1">HYPERLINK("#"&amp;CELL("direccion",Tabla_471065!A162),"159")</f>
        <v>159</v>
      </c>
      <c r="R166" s="6" t="str">
        <f ca="1">HYPERLINK("#"&amp;CELL("direccion",Tabla_471039!A162),"159")</f>
        <v>159</v>
      </c>
      <c r="S166" s="6" t="str">
        <f ca="1">HYPERLINK("#"&amp;CELL("direccion",Tabla_471067!A162),"159")</f>
        <v>159</v>
      </c>
      <c r="T166" s="6" t="str">
        <f ca="1">HYPERLINK("#"&amp;CELL("direccion",Tabla_471023!A162),"159")</f>
        <v>159</v>
      </c>
      <c r="U166" s="6" t="str">
        <f ca="1">HYPERLINK("#"&amp;CELL("direccion",Tabla_471047!A162),"159")</f>
        <v>159</v>
      </c>
      <c r="V166" s="6" t="str">
        <f ca="1">HYPERLINK("#"&amp;CELL("direccion",Tabla_471030!A162),"159")</f>
        <v>159</v>
      </c>
      <c r="W166" s="6" t="str">
        <f ca="1">HYPERLINK("#"&amp;CELL("direccion",Tabla_471041!A162),"159")</f>
        <v>159</v>
      </c>
      <c r="X166" s="6" t="str">
        <f ca="1">HYPERLINK("#"&amp;CELL("direccion",Tabla_471031!A162),"159")</f>
        <v>159</v>
      </c>
      <c r="Y166" s="6" t="str">
        <f ca="1">HYPERLINK("#"&amp;CELL("direccion",Tabla_471032!A162),"159")</f>
        <v>159</v>
      </c>
      <c r="Z166" s="6" t="str">
        <f ca="1">HYPERLINK("#"&amp;CELL("direccion",Tabla_471059!A162),"159")</f>
        <v>159</v>
      </c>
      <c r="AA166" s="6" t="str">
        <f ca="1">HYPERLINK("#"&amp;CELL("direccion",Tabla_471071!A162),"159")</f>
        <v>159</v>
      </c>
      <c r="AB166" s="6" t="str">
        <f ca="1">HYPERLINK("#"&amp;CELL("direccion",Tabla_471062!A162),"159")</f>
        <v>159</v>
      </c>
      <c r="AC166" s="6" t="str">
        <f ca="1">HYPERLINK("#"&amp;CELL("direccion",Tabla_471074!A162),"159")</f>
        <v>159</v>
      </c>
      <c r="AD166" t="s">
        <v>213</v>
      </c>
      <c r="AE166" s="3">
        <v>45657</v>
      </c>
    </row>
    <row r="167" spans="1:31" x14ac:dyDescent="0.25">
      <c r="A167">
        <v>2024</v>
      </c>
      <c r="B167" s="3">
        <v>45566</v>
      </c>
      <c r="C167" s="3">
        <v>45657</v>
      </c>
      <c r="D167" t="s">
        <v>84</v>
      </c>
      <c r="E167">
        <v>139</v>
      </c>
      <c r="F167" t="s">
        <v>304</v>
      </c>
      <c r="G167" t="s">
        <v>304</v>
      </c>
      <c r="H167" t="s">
        <v>225</v>
      </c>
      <c r="I167" t="s">
        <v>669</v>
      </c>
      <c r="J167" t="s">
        <v>332</v>
      </c>
      <c r="K167" t="s">
        <v>670</v>
      </c>
      <c r="L167" t="s">
        <v>92</v>
      </c>
      <c r="M167">
        <v>8893</v>
      </c>
      <c r="N167" t="s">
        <v>212</v>
      </c>
      <c r="O167">
        <v>7297.66</v>
      </c>
      <c r="P167" t="s">
        <v>212</v>
      </c>
      <c r="Q167" s="6" t="str">
        <f ca="1">HYPERLINK("#"&amp;CELL("direccion",Tabla_471065!A163),"160")</f>
        <v>160</v>
      </c>
      <c r="R167" s="6" t="str">
        <f ca="1">HYPERLINK("#"&amp;CELL("direccion",Tabla_471039!A163),"160")</f>
        <v>160</v>
      </c>
      <c r="S167" s="6" t="str">
        <f ca="1">HYPERLINK("#"&amp;CELL("direccion",Tabla_471067!A163),"160")</f>
        <v>160</v>
      </c>
      <c r="T167" s="6" t="str">
        <f ca="1">HYPERLINK("#"&amp;CELL("direccion",Tabla_471023!A163),"160")</f>
        <v>160</v>
      </c>
      <c r="U167" s="6" t="str">
        <f ca="1">HYPERLINK("#"&amp;CELL("direccion",Tabla_471047!A163),"160")</f>
        <v>160</v>
      </c>
      <c r="V167" s="6" t="str">
        <f ca="1">HYPERLINK("#"&amp;CELL("direccion",Tabla_471030!A163),"160")</f>
        <v>160</v>
      </c>
      <c r="W167" s="6" t="str">
        <f ca="1">HYPERLINK("#"&amp;CELL("direccion",Tabla_471041!A163),"160")</f>
        <v>160</v>
      </c>
      <c r="X167" s="6" t="str">
        <f ca="1">HYPERLINK("#"&amp;CELL("direccion",Tabla_471031!A163),"160")</f>
        <v>160</v>
      </c>
      <c r="Y167" s="6" t="str">
        <f ca="1">HYPERLINK("#"&amp;CELL("direccion",Tabla_471032!A163),"160")</f>
        <v>160</v>
      </c>
      <c r="Z167" s="6" t="str">
        <f ca="1">HYPERLINK("#"&amp;CELL("direccion",Tabla_471059!A163),"160")</f>
        <v>160</v>
      </c>
      <c r="AA167" s="6" t="str">
        <f ca="1">HYPERLINK("#"&amp;CELL("direccion",Tabla_471071!A163),"160")</f>
        <v>160</v>
      </c>
      <c r="AB167" s="6" t="str">
        <f ca="1">HYPERLINK("#"&amp;CELL("direccion",Tabla_471062!A163),"160")</f>
        <v>160</v>
      </c>
      <c r="AC167" s="6" t="str">
        <f ca="1">HYPERLINK("#"&amp;CELL("direccion",Tabla_471074!A163),"160")</f>
        <v>160</v>
      </c>
      <c r="AD167" t="s">
        <v>213</v>
      </c>
      <c r="AE167" s="3">
        <v>45657</v>
      </c>
    </row>
    <row r="168" spans="1:31" x14ac:dyDescent="0.25">
      <c r="A168">
        <v>2024</v>
      </c>
      <c r="B168" s="3">
        <v>45566</v>
      </c>
      <c r="C168" s="3">
        <v>45657</v>
      </c>
      <c r="D168" t="s">
        <v>84</v>
      </c>
      <c r="E168">
        <v>139</v>
      </c>
      <c r="F168" t="s">
        <v>304</v>
      </c>
      <c r="G168" t="s">
        <v>304</v>
      </c>
      <c r="H168" t="s">
        <v>225</v>
      </c>
      <c r="I168" t="s">
        <v>366</v>
      </c>
      <c r="J168" t="s">
        <v>671</v>
      </c>
      <c r="K168" t="s">
        <v>392</v>
      </c>
      <c r="L168" t="s">
        <v>92</v>
      </c>
      <c r="M168">
        <v>8893</v>
      </c>
      <c r="N168" t="s">
        <v>212</v>
      </c>
      <c r="O168">
        <v>7297.66</v>
      </c>
      <c r="P168" t="s">
        <v>212</v>
      </c>
      <c r="Q168" s="6" t="str">
        <f ca="1">HYPERLINK("#"&amp;CELL("direccion",Tabla_471065!A164),"161")</f>
        <v>161</v>
      </c>
      <c r="R168" s="6" t="str">
        <f ca="1">HYPERLINK("#"&amp;CELL("direccion",Tabla_471039!A164),"161")</f>
        <v>161</v>
      </c>
      <c r="S168" s="6" t="str">
        <f ca="1">HYPERLINK("#"&amp;CELL("direccion",Tabla_471067!A164),"161")</f>
        <v>161</v>
      </c>
      <c r="T168" s="6" t="str">
        <f ca="1">HYPERLINK("#"&amp;CELL("direccion",Tabla_471023!A164),"161")</f>
        <v>161</v>
      </c>
      <c r="U168" s="6" t="str">
        <f ca="1">HYPERLINK("#"&amp;CELL("direccion",Tabla_471047!A164),"161")</f>
        <v>161</v>
      </c>
      <c r="V168" s="6" t="str">
        <f ca="1">HYPERLINK("#"&amp;CELL("direccion",Tabla_471030!A164),"161")</f>
        <v>161</v>
      </c>
      <c r="W168" s="6" t="str">
        <f ca="1">HYPERLINK("#"&amp;CELL("direccion",Tabla_471041!A164),"161")</f>
        <v>161</v>
      </c>
      <c r="X168" s="6" t="str">
        <f ca="1">HYPERLINK("#"&amp;CELL("direccion",Tabla_471031!A164),"161")</f>
        <v>161</v>
      </c>
      <c r="Y168" s="6" t="str">
        <f ca="1">HYPERLINK("#"&amp;CELL("direccion",Tabla_471032!A164),"161")</f>
        <v>161</v>
      </c>
      <c r="Z168" s="6" t="str">
        <f ca="1">HYPERLINK("#"&amp;CELL("direccion",Tabla_471059!A164),"161")</f>
        <v>161</v>
      </c>
      <c r="AA168" s="6" t="str">
        <f ca="1">HYPERLINK("#"&amp;CELL("direccion",Tabla_471071!A164),"161")</f>
        <v>161</v>
      </c>
      <c r="AB168" s="6" t="str">
        <f ca="1">HYPERLINK("#"&amp;CELL("direccion",Tabla_471062!A164),"161")</f>
        <v>161</v>
      </c>
      <c r="AC168" s="6" t="str">
        <f ca="1">HYPERLINK("#"&amp;CELL("direccion",Tabla_471074!A164),"161")</f>
        <v>161</v>
      </c>
      <c r="AD168" t="s">
        <v>213</v>
      </c>
      <c r="AE168" s="3">
        <v>45657</v>
      </c>
    </row>
    <row r="169" spans="1:31" x14ac:dyDescent="0.25">
      <c r="A169">
        <v>2024</v>
      </c>
      <c r="B169" s="3">
        <v>45566</v>
      </c>
      <c r="C169" s="3">
        <v>45657</v>
      </c>
      <c r="D169" t="s">
        <v>84</v>
      </c>
      <c r="E169">
        <v>139</v>
      </c>
      <c r="F169" t="s">
        <v>304</v>
      </c>
      <c r="G169" t="s">
        <v>304</v>
      </c>
      <c r="H169" t="s">
        <v>225</v>
      </c>
      <c r="I169" t="s">
        <v>366</v>
      </c>
      <c r="J169" t="s">
        <v>322</v>
      </c>
      <c r="K169" t="s">
        <v>672</v>
      </c>
      <c r="L169" t="s">
        <v>92</v>
      </c>
      <c r="M169">
        <v>8893</v>
      </c>
      <c r="N169" t="s">
        <v>212</v>
      </c>
      <c r="O169">
        <v>7297.66</v>
      </c>
      <c r="P169" t="s">
        <v>212</v>
      </c>
      <c r="Q169" s="6" t="str">
        <f ca="1">HYPERLINK("#"&amp;CELL("direccion",Tabla_471065!A165),"162")</f>
        <v>162</v>
      </c>
      <c r="R169" s="6" t="str">
        <f ca="1">HYPERLINK("#"&amp;CELL("direccion",Tabla_471039!A165),"162")</f>
        <v>162</v>
      </c>
      <c r="S169" s="6" t="str">
        <f ca="1">HYPERLINK("#"&amp;CELL("direccion",Tabla_471067!A165),"162")</f>
        <v>162</v>
      </c>
      <c r="T169" s="6" t="str">
        <f ca="1">HYPERLINK("#"&amp;CELL("direccion",Tabla_471023!A165),"162")</f>
        <v>162</v>
      </c>
      <c r="U169" s="6" t="str">
        <f ca="1">HYPERLINK("#"&amp;CELL("direccion",Tabla_471047!A165),"162")</f>
        <v>162</v>
      </c>
      <c r="V169" s="6" t="str">
        <f ca="1">HYPERLINK("#"&amp;CELL("direccion",Tabla_471030!A165),"162")</f>
        <v>162</v>
      </c>
      <c r="W169" s="6" t="str">
        <f ca="1">HYPERLINK("#"&amp;CELL("direccion",Tabla_471041!A165),"162")</f>
        <v>162</v>
      </c>
      <c r="X169" s="6" t="str">
        <f ca="1">HYPERLINK("#"&amp;CELL("direccion",Tabla_471031!A165),"162")</f>
        <v>162</v>
      </c>
      <c r="Y169" s="6" t="str">
        <f ca="1">HYPERLINK("#"&amp;CELL("direccion",Tabla_471032!A165),"162")</f>
        <v>162</v>
      </c>
      <c r="Z169" s="6" t="str">
        <f ca="1">HYPERLINK("#"&amp;CELL("direccion",Tabla_471059!A165),"162")</f>
        <v>162</v>
      </c>
      <c r="AA169" s="6" t="str">
        <f ca="1">HYPERLINK("#"&amp;CELL("direccion",Tabla_471071!A165),"162")</f>
        <v>162</v>
      </c>
      <c r="AB169" s="6" t="str">
        <f ca="1">HYPERLINK("#"&amp;CELL("direccion",Tabla_471062!A165),"162")</f>
        <v>162</v>
      </c>
      <c r="AC169" s="6" t="str">
        <f ca="1">HYPERLINK("#"&amp;CELL("direccion",Tabla_471074!A165),"162")</f>
        <v>162</v>
      </c>
      <c r="AD169" t="s">
        <v>213</v>
      </c>
      <c r="AE169" s="3">
        <v>45657</v>
      </c>
    </row>
    <row r="170" spans="1:31" x14ac:dyDescent="0.25">
      <c r="A170">
        <v>2024</v>
      </c>
      <c r="B170" s="3">
        <v>45566</v>
      </c>
      <c r="C170" s="3">
        <v>45657</v>
      </c>
      <c r="D170" t="s">
        <v>84</v>
      </c>
      <c r="E170">
        <v>129</v>
      </c>
      <c r="F170" t="s">
        <v>302</v>
      </c>
      <c r="G170" t="s">
        <v>302</v>
      </c>
      <c r="H170" t="s">
        <v>225</v>
      </c>
      <c r="I170" t="s">
        <v>673</v>
      </c>
      <c r="J170" t="s">
        <v>340</v>
      </c>
      <c r="K170" t="s">
        <v>326</v>
      </c>
      <c r="L170" t="s">
        <v>92</v>
      </c>
      <c r="M170">
        <v>9567</v>
      </c>
      <c r="N170" t="s">
        <v>212</v>
      </c>
      <c r="O170">
        <v>7826.72</v>
      </c>
      <c r="P170" t="s">
        <v>212</v>
      </c>
      <c r="Q170" s="6" t="str">
        <f ca="1">HYPERLINK("#"&amp;CELL("direccion",Tabla_471065!A166),"163")</f>
        <v>163</v>
      </c>
      <c r="R170" s="6" t="str">
        <f ca="1">HYPERLINK("#"&amp;CELL("direccion",Tabla_471039!A166),"163")</f>
        <v>163</v>
      </c>
      <c r="S170" s="6" t="str">
        <f ca="1">HYPERLINK("#"&amp;CELL("direccion",Tabla_471067!A166),"163")</f>
        <v>163</v>
      </c>
      <c r="T170" s="6" t="str">
        <f ca="1">HYPERLINK("#"&amp;CELL("direccion",Tabla_471023!A166),"163")</f>
        <v>163</v>
      </c>
      <c r="U170" s="6" t="str">
        <f ca="1">HYPERLINK("#"&amp;CELL("direccion",Tabla_471047!A166),"163")</f>
        <v>163</v>
      </c>
      <c r="V170" s="6" t="str">
        <f ca="1">HYPERLINK("#"&amp;CELL("direccion",Tabla_471030!A166),"163")</f>
        <v>163</v>
      </c>
      <c r="W170" s="6" t="str">
        <f ca="1">HYPERLINK("#"&amp;CELL("direccion",Tabla_471041!A166),"163")</f>
        <v>163</v>
      </c>
      <c r="X170" s="6" t="str">
        <f ca="1">HYPERLINK("#"&amp;CELL("direccion",Tabla_471031!A166),"163")</f>
        <v>163</v>
      </c>
      <c r="Y170" s="6" t="str">
        <f ca="1">HYPERLINK("#"&amp;CELL("direccion",Tabla_471032!A166),"163")</f>
        <v>163</v>
      </c>
      <c r="Z170" s="6" t="str">
        <f ca="1">HYPERLINK("#"&amp;CELL("direccion",Tabla_471059!A166),"163")</f>
        <v>163</v>
      </c>
      <c r="AA170" s="6" t="str">
        <f ca="1">HYPERLINK("#"&amp;CELL("direccion",Tabla_471071!A166),"163")</f>
        <v>163</v>
      </c>
      <c r="AB170" s="6" t="str">
        <f ca="1">HYPERLINK("#"&amp;CELL("direccion",Tabla_471062!A166),"163")</f>
        <v>163</v>
      </c>
      <c r="AC170" s="6" t="str">
        <f ca="1">HYPERLINK("#"&amp;CELL("direccion",Tabla_471074!A166),"163")</f>
        <v>163</v>
      </c>
      <c r="AD170" t="s">
        <v>213</v>
      </c>
      <c r="AE170" s="3">
        <v>45657</v>
      </c>
    </row>
    <row r="171" spans="1:31" x14ac:dyDescent="0.25">
      <c r="A171">
        <v>2024</v>
      </c>
      <c r="B171" s="3">
        <v>45566</v>
      </c>
      <c r="C171" s="3">
        <v>45657</v>
      </c>
      <c r="D171" t="s">
        <v>84</v>
      </c>
      <c r="E171">
        <v>129</v>
      </c>
      <c r="F171" t="s">
        <v>305</v>
      </c>
      <c r="G171" t="s">
        <v>305</v>
      </c>
      <c r="H171" t="s">
        <v>225</v>
      </c>
      <c r="I171" t="s">
        <v>674</v>
      </c>
      <c r="J171" t="s">
        <v>675</v>
      </c>
      <c r="K171" t="s">
        <v>676</v>
      </c>
      <c r="L171" t="s">
        <v>91</v>
      </c>
      <c r="M171">
        <v>9567</v>
      </c>
      <c r="N171" t="s">
        <v>212</v>
      </c>
      <c r="O171">
        <v>7826.72</v>
      </c>
      <c r="P171" t="s">
        <v>212</v>
      </c>
      <c r="Q171" s="6" t="str">
        <f ca="1">HYPERLINK("#"&amp;CELL("direccion",Tabla_471065!A167),"164")</f>
        <v>164</v>
      </c>
      <c r="R171" s="6" t="str">
        <f ca="1">HYPERLINK("#"&amp;CELL("direccion",Tabla_471039!A167),"164")</f>
        <v>164</v>
      </c>
      <c r="S171" s="6" t="str">
        <f ca="1">HYPERLINK("#"&amp;CELL("direccion",Tabla_471067!A167),"164")</f>
        <v>164</v>
      </c>
      <c r="T171" s="6" t="str">
        <f ca="1">HYPERLINK("#"&amp;CELL("direccion",Tabla_471023!A167),"164")</f>
        <v>164</v>
      </c>
      <c r="U171" s="6" t="str">
        <f ca="1">HYPERLINK("#"&amp;CELL("direccion",Tabla_471047!A167),"164")</f>
        <v>164</v>
      </c>
      <c r="V171" s="6" t="str">
        <f ca="1">HYPERLINK("#"&amp;CELL("direccion",Tabla_471030!A167),"164")</f>
        <v>164</v>
      </c>
      <c r="W171" s="6" t="str">
        <f ca="1">HYPERLINK("#"&amp;CELL("direccion",Tabla_471041!A167),"164")</f>
        <v>164</v>
      </c>
      <c r="X171" s="6" t="str">
        <f ca="1">HYPERLINK("#"&amp;CELL("direccion",Tabla_471031!A167),"164")</f>
        <v>164</v>
      </c>
      <c r="Y171" s="6" t="str">
        <f ca="1">HYPERLINK("#"&amp;CELL("direccion",Tabla_471032!A167),"164")</f>
        <v>164</v>
      </c>
      <c r="Z171" s="6" t="str">
        <f ca="1">HYPERLINK("#"&amp;CELL("direccion",Tabla_471059!A167),"164")</f>
        <v>164</v>
      </c>
      <c r="AA171" s="6" t="str">
        <f ca="1">HYPERLINK("#"&amp;CELL("direccion",Tabla_471071!A167),"164")</f>
        <v>164</v>
      </c>
      <c r="AB171" s="6" t="str">
        <f ca="1">HYPERLINK("#"&amp;CELL("direccion",Tabla_471062!A167),"164")</f>
        <v>164</v>
      </c>
      <c r="AC171" s="6" t="str">
        <f ca="1">HYPERLINK("#"&amp;CELL("direccion",Tabla_471074!A167),"164")</f>
        <v>164</v>
      </c>
      <c r="AD171" t="s">
        <v>213</v>
      </c>
      <c r="AE171" s="3">
        <v>45657</v>
      </c>
    </row>
    <row r="172" spans="1:31" x14ac:dyDescent="0.25">
      <c r="A172">
        <v>2024</v>
      </c>
      <c r="B172" s="3">
        <v>45566</v>
      </c>
      <c r="C172" s="3">
        <v>45657</v>
      </c>
      <c r="D172" t="s">
        <v>84</v>
      </c>
      <c r="E172">
        <v>129</v>
      </c>
      <c r="F172" t="s">
        <v>306</v>
      </c>
      <c r="G172" t="s">
        <v>306</v>
      </c>
      <c r="H172" t="s">
        <v>225</v>
      </c>
      <c r="I172" t="s">
        <v>677</v>
      </c>
      <c r="J172" t="s">
        <v>558</v>
      </c>
      <c r="K172" t="s">
        <v>678</v>
      </c>
      <c r="L172" t="s">
        <v>92</v>
      </c>
      <c r="M172">
        <v>9567</v>
      </c>
      <c r="N172" t="s">
        <v>212</v>
      </c>
      <c r="O172">
        <v>7826.72</v>
      </c>
      <c r="P172" t="s">
        <v>212</v>
      </c>
      <c r="Q172" s="6" t="str">
        <f ca="1">HYPERLINK("#"&amp;CELL("direccion",Tabla_471065!A168),"165")</f>
        <v>165</v>
      </c>
      <c r="R172" s="6" t="str">
        <f ca="1">HYPERLINK("#"&amp;CELL("direccion",Tabla_471039!A168),"165")</f>
        <v>165</v>
      </c>
      <c r="S172" s="6" t="str">
        <f ca="1">HYPERLINK("#"&amp;CELL("direccion",Tabla_471067!A168),"165")</f>
        <v>165</v>
      </c>
      <c r="T172" s="6" t="str">
        <f ca="1">HYPERLINK("#"&amp;CELL("direccion",Tabla_471023!A168),"165")</f>
        <v>165</v>
      </c>
      <c r="U172" s="6" t="str">
        <f ca="1">HYPERLINK("#"&amp;CELL("direccion",Tabla_471047!A168),"165")</f>
        <v>165</v>
      </c>
      <c r="V172" s="6" t="str">
        <f ca="1">HYPERLINK("#"&amp;CELL("direccion",Tabla_471030!A168),"165")</f>
        <v>165</v>
      </c>
      <c r="W172" s="6" t="str">
        <f ca="1">HYPERLINK("#"&amp;CELL("direccion",Tabla_471041!A168),"165")</f>
        <v>165</v>
      </c>
      <c r="X172" s="6" t="str">
        <f ca="1">HYPERLINK("#"&amp;CELL("direccion",Tabla_471031!A168),"165")</f>
        <v>165</v>
      </c>
      <c r="Y172" s="6" t="str">
        <f ca="1">HYPERLINK("#"&amp;CELL("direccion",Tabla_471032!A168),"165")</f>
        <v>165</v>
      </c>
      <c r="Z172" s="6" t="str">
        <f ca="1">HYPERLINK("#"&amp;CELL("direccion",Tabla_471059!A168),"165")</f>
        <v>165</v>
      </c>
      <c r="AA172" s="6" t="str">
        <f ca="1">HYPERLINK("#"&amp;CELL("direccion",Tabla_471071!A168),"165")</f>
        <v>165</v>
      </c>
      <c r="AB172" s="6" t="str">
        <f ca="1">HYPERLINK("#"&amp;CELL("direccion",Tabla_471062!A168),"165")</f>
        <v>165</v>
      </c>
      <c r="AC172" s="6" t="str">
        <f ca="1">HYPERLINK("#"&amp;CELL("direccion",Tabla_471074!A168),"165")</f>
        <v>165</v>
      </c>
      <c r="AD172" t="s">
        <v>213</v>
      </c>
      <c r="AE172" s="3">
        <v>45657</v>
      </c>
    </row>
    <row r="173" spans="1:31" x14ac:dyDescent="0.25">
      <c r="A173">
        <v>2024</v>
      </c>
      <c r="B173" s="3">
        <v>45566</v>
      </c>
      <c r="C173" s="3">
        <v>45657</v>
      </c>
      <c r="D173" t="s">
        <v>84</v>
      </c>
      <c r="E173">
        <v>120</v>
      </c>
      <c r="F173" t="s">
        <v>307</v>
      </c>
      <c r="G173" t="s">
        <v>307</v>
      </c>
      <c r="H173" t="s">
        <v>225</v>
      </c>
      <c r="I173" t="s">
        <v>679</v>
      </c>
      <c r="J173" t="s">
        <v>680</v>
      </c>
      <c r="K173" t="s">
        <v>332</v>
      </c>
      <c r="L173" t="s">
        <v>92</v>
      </c>
      <c r="M173">
        <v>8530</v>
      </c>
      <c r="N173" t="s">
        <v>212</v>
      </c>
      <c r="O173">
        <v>7012.7300000000005</v>
      </c>
      <c r="P173" t="s">
        <v>212</v>
      </c>
      <c r="Q173" s="6" t="str">
        <f ca="1">HYPERLINK("#"&amp;CELL("direccion",Tabla_471065!A169),"166")</f>
        <v>166</v>
      </c>
      <c r="R173" s="6" t="str">
        <f ca="1">HYPERLINK("#"&amp;CELL("direccion",Tabla_471039!A169),"166")</f>
        <v>166</v>
      </c>
      <c r="S173" s="6" t="str">
        <f ca="1">HYPERLINK("#"&amp;CELL("direccion",Tabla_471067!A169),"166")</f>
        <v>166</v>
      </c>
      <c r="T173" s="6" t="str">
        <f ca="1">HYPERLINK("#"&amp;CELL("direccion",Tabla_471023!A169),"166")</f>
        <v>166</v>
      </c>
      <c r="U173" s="6" t="str">
        <f ca="1">HYPERLINK("#"&amp;CELL("direccion",Tabla_471047!A169),"166")</f>
        <v>166</v>
      </c>
      <c r="V173" s="6" t="str">
        <f ca="1">HYPERLINK("#"&amp;CELL("direccion",Tabla_471030!A169),"166")</f>
        <v>166</v>
      </c>
      <c r="W173" s="6" t="str">
        <f ca="1">HYPERLINK("#"&amp;CELL("direccion",Tabla_471041!A169),"166")</f>
        <v>166</v>
      </c>
      <c r="X173" s="6" t="str">
        <f ca="1">HYPERLINK("#"&amp;CELL("direccion",Tabla_471031!A169),"166")</f>
        <v>166</v>
      </c>
      <c r="Y173" s="6" t="str">
        <f ca="1">HYPERLINK("#"&amp;CELL("direccion",Tabla_471032!A169),"166")</f>
        <v>166</v>
      </c>
      <c r="Z173" s="6" t="str">
        <f ca="1">HYPERLINK("#"&amp;CELL("direccion",Tabla_471059!A169),"166")</f>
        <v>166</v>
      </c>
      <c r="AA173" s="6" t="str">
        <f ca="1">HYPERLINK("#"&amp;CELL("direccion",Tabla_471071!A169),"166")</f>
        <v>166</v>
      </c>
      <c r="AB173" s="6" t="str">
        <f ca="1">HYPERLINK("#"&amp;CELL("direccion",Tabla_471062!A169),"166")</f>
        <v>166</v>
      </c>
      <c r="AC173" s="6" t="str">
        <f ca="1">HYPERLINK("#"&amp;CELL("direccion",Tabla_471074!A169),"166")</f>
        <v>166</v>
      </c>
      <c r="AD173" t="s">
        <v>213</v>
      </c>
      <c r="AE173" s="3">
        <v>45657</v>
      </c>
    </row>
    <row r="174" spans="1:31" x14ac:dyDescent="0.25">
      <c r="A174">
        <v>2024</v>
      </c>
      <c r="B174" s="3">
        <v>45566</v>
      </c>
      <c r="C174" s="3">
        <v>45657</v>
      </c>
      <c r="D174" t="s">
        <v>84</v>
      </c>
      <c r="E174">
        <v>109</v>
      </c>
      <c r="F174" t="s">
        <v>308</v>
      </c>
      <c r="G174" t="s">
        <v>308</v>
      </c>
      <c r="H174" t="s">
        <v>225</v>
      </c>
      <c r="I174" t="s">
        <v>583</v>
      </c>
      <c r="J174" t="s">
        <v>681</v>
      </c>
      <c r="K174" t="s">
        <v>682</v>
      </c>
      <c r="L174" t="s">
        <v>92</v>
      </c>
      <c r="M174">
        <v>9098</v>
      </c>
      <c r="N174" t="s">
        <v>212</v>
      </c>
      <c r="O174">
        <v>7458.58</v>
      </c>
      <c r="P174" t="s">
        <v>212</v>
      </c>
      <c r="Q174" s="6" t="str">
        <f ca="1">HYPERLINK("#"&amp;CELL("direccion",Tabla_471065!A170),"167")</f>
        <v>167</v>
      </c>
      <c r="R174" s="6" t="str">
        <f ca="1">HYPERLINK("#"&amp;CELL("direccion",Tabla_471039!A170),"167")</f>
        <v>167</v>
      </c>
      <c r="S174" s="6" t="str">
        <f ca="1">HYPERLINK("#"&amp;CELL("direccion",Tabla_471067!A170),"167")</f>
        <v>167</v>
      </c>
      <c r="T174" s="6" t="str">
        <f ca="1">HYPERLINK("#"&amp;CELL("direccion",Tabla_471023!A170),"167")</f>
        <v>167</v>
      </c>
      <c r="U174" s="6" t="str">
        <f ca="1">HYPERLINK("#"&amp;CELL("direccion",Tabla_471047!A170),"167")</f>
        <v>167</v>
      </c>
      <c r="V174" s="6" t="str">
        <f ca="1">HYPERLINK("#"&amp;CELL("direccion",Tabla_471030!A170),"167")</f>
        <v>167</v>
      </c>
      <c r="W174" s="6" t="str">
        <f ca="1">HYPERLINK("#"&amp;CELL("direccion",Tabla_471041!A170),"167")</f>
        <v>167</v>
      </c>
      <c r="X174" s="6" t="str">
        <f ca="1">HYPERLINK("#"&amp;CELL("direccion",Tabla_471031!A170),"167")</f>
        <v>167</v>
      </c>
      <c r="Y174" s="6" t="str">
        <f ca="1">HYPERLINK("#"&amp;CELL("direccion",Tabla_471032!A170),"167")</f>
        <v>167</v>
      </c>
      <c r="Z174" s="6" t="str">
        <f ca="1">HYPERLINK("#"&amp;CELL("direccion",Tabla_471059!A170),"167")</f>
        <v>167</v>
      </c>
      <c r="AA174" s="6" t="str">
        <f ca="1">HYPERLINK("#"&amp;CELL("direccion",Tabla_471071!A170),"167")</f>
        <v>167</v>
      </c>
      <c r="AB174" s="6" t="str">
        <f ca="1">HYPERLINK("#"&amp;CELL("direccion",Tabla_471062!A170),"167")</f>
        <v>167</v>
      </c>
      <c r="AC174" s="6" t="str">
        <f ca="1">HYPERLINK("#"&amp;CELL("direccion",Tabla_471074!A170),"167")</f>
        <v>167</v>
      </c>
      <c r="AD174" t="s">
        <v>213</v>
      </c>
      <c r="AE174" s="3">
        <v>45657</v>
      </c>
    </row>
    <row r="175" spans="1:31" x14ac:dyDescent="0.25">
      <c r="A175">
        <v>2024</v>
      </c>
      <c r="B175" s="3">
        <v>45566</v>
      </c>
      <c r="C175" s="3">
        <v>45657</v>
      </c>
      <c r="D175" t="s">
        <v>84</v>
      </c>
      <c r="E175">
        <v>109</v>
      </c>
      <c r="F175" t="s">
        <v>309</v>
      </c>
      <c r="G175" t="s">
        <v>309</v>
      </c>
      <c r="H175" t="s">
        <v>225</v>
      </c>
      <c r="I175" t="s">
        <v>683</v>
      </c>
      <c r="J175" t="s">
        <v>684</v>
      </c>
      <c r="K175" t="s">
        <v>409</v>
      </c>
      <c r="L175" t="s">
        <v>92</v>
      </c>
      <c r="M175">
        <v>9098</v>
      </c>
      <c r="N175" t="s">
        <v>212</v>
      </c>
      <c r="O175">
        <v>7458.58</v>
      </c>
      <c r="P175" t="s">
        <v>212</v>
      </c>
      <c r="Q175" s="6" t="str">
        <f ca="1">HYPERLINK("#"&amp;CELL("direccion",Tabla_471065!A171),"168")</f>
        <v>168</v>
      </c>
      <c r="R175" s="6" t="str">
        <f ca="1">HYPERLINK("#"&amp;CELL("direccion",Tabla_471039!A171),"168")</f>
        <v>168</v>
      </c>
      <c r="S175" s="6" t="str">
        <f ca="1">HYPERLINK("#"&amp;CELL("direccion",Tabla_471067!A171),"168")</f>
        <v>168</v>
      </c>
      <c r="T175" s="6" t="str">
        <f ca="1">HYPERLINK("#"&amp;CELL("direccion",Tabla_471023!A171),"168")</f>
        <v>168</v>
      </c>
      <c r="U175" s="6" t="str">
        <f ca="1">HYPERLINK("#"&amp;CELL("direccion",Tabla_471047!A171),"168")</f>
        <v>168</v>
      </c>
      <c r="V175" s="6" t="str">
        <f ca="1">HYPERLINK("#"&amp;CELL("direccion",Tabla_471030!A171),"168")</f>
        <v>168</v>
      </c>
      <c r="W175" s="6" t="str">
        <f ca="1">HYPERLINK("#"&amp;CELL("direccion",Tabla_471041!A171),"168")</f>
        <v>168</v>
      </c>
      <c r="X175" s="6" t="str">
        <f ca="1">HYPERLINK("#"&amp;CELL("direccion",Tabla_471031!A171),"168")</f>
        <v>168</v>
      </c>
      <c r="Y175" s="6" t="str">
        <f ca="1">HYPERLINK("#"&amp;CELL("direccion",Tabla_471032!A171),"168")</f>
        <v>168</v>
      </c>
      <c r="Z175" s="6" t="str">
        <f ca="1">HYPERLINK("#"&amp;CELL("direccion",Tabla_471059!A171),"168")</f>
        <v>168</v>
      </c>
      <c r="AA175" s="6" t="str">
        <f ca="1">HYPERLINK("#"&amp;CELL("direccion",Tabla_471071!A171),"168")</f>
        <v>168</v>
      </c>
      <c r="AB175" s="6" t="str">
        <f ca="1">HYPERLINK("#"&amp;CELL("direccion",Tabla_471062!A171),"168")</f>
        <v>168</v>
      </c>
      <c r="AC175" s="6" t="str">
        <f ca="1">HYPERLINK("#"&amp;CELL("direccion",Tabla_471074!A171),"168")</f>
        <v>168</v>
      </c>
      <c r="AD175" t="s">
        <v>213</v>
      </c>
      <c r="AE175" s="3">
        <v>45657</v>
      </c>
    </row>
    <row r="176" spans="1:31" x14ac:dyDescent="0.25">
      <c r="A176">
        <v>2024</v>
      </c>
      <c r="B176" s="3">
        <v>45566</v>
      </c>
      <c r="C176" s="3">
        <v>45657</v>
      </c>
      <c r="D176" t="s">
        <v>84</v>
      </c>
      <c r="E176">
        <v>109</v>
      </c>
      <c r="F176" t="s">
        <v>310</v>
      </c>
      <c r="G176" t="s">
        <v>310</v>
      </c>
      <c r="H176" t="s">
        <v>225</v>
      </c>
      <c r="I176" t="s">
        <v>685</v>
      </c>
      <c r="J176" t="s">
        <v>481</v>
      </c>
      <c r="K176" t="s">
        <v>565</v>
      </c>
      <c r="L176" t="s">
        <v>91</v>
      </c>
      <c r="M176">
        <v>8059</v>
      </c>
      <c r="N176" t="s">
        <v>212</v>
      </c>
      <c r="O176">
        <v>6643.02</v>
      </c>
      <c r="P176" t="s">
        <v>212</v>
      </c>
      <c r="Q176" s="6" t="str">
        <f ca="1">HYPERLINK("#"&amp;CELL("direccion",Tabla_471065!A172),"169")</f>
        <v>169</v>
      </c>
      <c r="R176" s="6" t="str">
        <f ca="1">HYPERLINK("#"&amp;CELL("direccion",Tabla_471039!A172),"169")</f>
        <v>169</v>
      </c>
      <c r="S176" s="6" t="str">
        <f ca="1">HYPERLINK("#"&amp;CELL("direccion",Tabla_471067!A172),"169")</f>
        <v>169</v>
      </c>
      <c r="T176" s="6" t="str">
        <f ca="1">HYPERLINK("#"&amp;CELL("direccion",Tabla_471023!A172),"169")</f>
        <v>169</v>
      </c>
      <c r="U176" s="6" t="str">
        <f ca="1">HYPERLINK("#"&amp;CELL("direccion",Tabla_471047!A172),"169")</f>
        <v>169</v>
      </c>
      <c r="V176" s="6" t="str">
        <f ca="1">HYPERLINK("#"&amp;CELL("direccion",Tabla_471030!A172),"169")</f>
        <v>169</v>
      </c>
      <c r="W176" s="6" t="str">
        <f ca="1">HYPERLINK("#"&amp;CELL("direccion",Tabla_471041!A172),"169")</f>
        <v>169</v>
      </c>
      <c r="X176" s="6" t="str">
        <f ca="1">HYPERLINK("#"&amp;CELL("direccion",Tabla_471031!A172),"169")</f>
        <v>169</v>
      </c>
      <c r="Y176" s="6" t="str">
        <f ca="1">HYPERLINK("#"&amp;CELL("direccion",Tabla_471032!A172),"169")</f>
        <v>169</v>
      </c>
      <c r="Z176" s="6" t="str">
        <f ca="1">HYPERLINK("#"&amp;CELL("direccion",Tabla_471059!A172),"169")</f>
        <v>169</v>
      </c>
      <c r="AA176" s="6" t="str">
        <f ca="1">HYPERLINK("#"&amp;CELL("direccion",Tabla_471071!A172),"169")</f>
        <v>169</v>
      </c>
      <c r="AB176" s="6" t="str">
        <f ca="1">HYPERLINK("#"&amp;CELL("direccion",Tabla_471062!A172),"169")</f>
        <v>169</v>
      </c>
      <c r="AC176" s="6" t="str">
        <f ca="1">HYPERLINK("#"&amp;CELL("direccion",Tabla_471074!A172),"169")</f>
        <v>169</v>
      </c>
      <c r="AD176" t="s">
        <v>213</v>
      </c>
      <c r="AE176" s="3">
        <v>45657</v>
      </c>
    </row>
    <row r="177" spans="1:31" x14ac:dyDescent="0.25">
      <c r="A177">
        <v>2024</v>
      </c>
      <c r="B177" s="3">
        <v>45566</v>
      </c>
      <c r="C177" s="3">
        <v>45657</v>
      </c>
      <c r="D177" t="s">
        <v>84</v>
      </c>
      <c r="E177">
        <v>89</v>
      </c>
      <c r="F177" t="s">
        <v>311</v>
      </c>
      <c r="G177" t="s">
        <v>311</v>
      </c>
      <c r="H177" t="s">
        <v>225</v>
      </c>
      <c r="I177" t="s">
        <v>686</v>
      </c>
      <c r="J177" t="s">
        <v>687</v>
      </c>
      <c r="K177" t="s">
        <v>681</v>
      </c>
      <c r="L177" t="s">
        <v>91</v>
      </c>
      <c r="M177">
        <v>7364</v>
      </c>
      <c r="N177" t="s">
        <v>212</v>
      </c>
      <c r="O177">
        <v>6315.08</v>
      </c>
      <c r="P177" t="s">
        <v>212</v>
      </c>
      <c r="Q177" s="6" t="str">
        <f ca="1">HYPERLINK("#"&amp;CELL("direccion",Tabla_471065!A173),"170")</f>
        <v>170</v>
      </c>
      <c r="R177" s="6" t="str">
        <f ca="1">HYPERLINK("#"&amp;CELL("direccion",Tabla_471039!A173),"170")</f>
        <v>170</v>
      </c>
      <c r="S177" s="6" t="str">
        <f ca="1">HYPERLINK("#"&amp;CELL("direccion",Tabla_471067!A173),"170")</f>
        <v>170</v>
      </c>
      <c r="T177" s="6" t="str">
        <f ca="1">HYPERLINK("#"&amp;CELL("direccion",Tabla_471023!A173),"170")</f>
        <v>170</v>
      </c>
      <c r="U177" s="6" t="str">
        <f ca="1">HYPERLINK("#"&amp;CELL("direccion",Tabla_471047!A173),"170")</f>
        <v>170</v>
      </c>
      <c r="V177" s="6" t="str">
        <f ca="1">HYPERLINK("#"&amp;CELL("direccion",Tabla_471030!A173),"170")</f>
        <v>170</v>
      </c>
      <c r="W177" s="6" t="str">
        <f ca="1">HYPERLINK("#"&amp;CELL("direccion",Tabla_471041!A173),"170")</f>
        <v>170</v>
      </c>
      <c r="X177" s="6" t="str">
        <f ca="1">HYPERLINK("#"&amp;CELL("direccion",Tabla_471031!A173),"170")</f>
        <v>170</v>
      </c>
      <c r="Y177" s="6" t="str">
        <f ca="1">HYPERLINK("#"&amp;CELL("direccion",Tabla_471032!A173),"170")</f>
        <v>170</v>
      </c>
      <c r="Z177" s="6" t="str">
        <f ca="1">HYPERLINK("#"&amp;CELL("direccion",Tabla_471059!A173),"170")</f>
        <v>170</v>
      </c>
      <c r="AA177" s="6" t="str">
        <f ca="1">HYPERLINK("#"&amp;CELL("direccion",Tabla_471071!A173),"170")</f>
        <v>170</v>
      </c>
      <c r="AB177" s="6" t="str">
        <f ca="1">HYPERLINK("#"&amp;CELL("direccion",Tabla_471062!A173),"170")</f>
        <v>170</v>
      </c>
      <c r="AC177" s="6" t="str">
        <f ca="1">HYPERLINK("#"&amp;CELL("direccion",Tabla_471074!A173),"170")</f>
        <v>170</v>
      </c>
      <c r="AD177" t="s">
        <v>213</v>
      </c>
      <c r="AE177" s="3">
        <v>45657</v>
      </c>
    </row>
    <row r="178" spans="1:31" x14ac:dyDescent="0.25">
      <c r="A178">
        <v>2024</v>
      </c>
      <c r="B178" s="3">
        <v>45566</v>
      </c>
      <c r="C178" s="3">
        <v>45657</v>
      </c>
      <c r="D178" t="s">
        <v>84</v>
      </c>
      <c r="E178">
        <v>89</v>
      </c>
      <c r="F178" t="s">
        <v>311</v>
      </c>
      <c r="G178" t="s">
        <v>311</v>
      </c>
      <c r="H178" t="s">
        <v>225</v>
      </c>
      <c r="I178" t="s">
        <v>688</v>
      </c>
      <c r="J178" t="s">
        <v>689</v>
      </c>
      <c r="K178" t="s">
        <v>541</v>
      </c>
      <c r="L178" t="s">
        <v>92</v>
      </c>
      <c r="M178">
        <v>8399</v>
      </c>
      <c r="N178" t="s">
        <v>212</v>
      </c>
      <c r="O178">
        <v>6909.9000000000005</v>
      </c>
      <c r="P178" t="s">
        <v>212</v>
      </c>
      <c r="Q178" s="6" t="str">
        <f ca="1">HYPERLINK("#"&amp;CELL("direccion",Tabla_471065!A174),"171")</f>
        <v>171</v>
      </c>
      <c r="R178" s="6" t="str">
        <f ca="1">HYPERLINK("#"&amp;CELL("direccion",Tabla_471039!A174),"171")</f>
        <v>171</v>
      </c>
      <c r="S178" s="6" t="str">
        <f ca="1">HYPERLINK("#"&amp;CELL("direccion",Tabla_471067!A174),"171")</f>
        <v>171</v>
      </c>
      <c r="T178" s="6" t="str">
        <f ca="1">HYPERLINK("#"&amp;CELL("direccion",Tabla_471023!A174),"171")</f>
        <v>171</v>
      </c>
      <c r="U178" s="6" t="str">
        <f ca="1">HYPERLINK("#"&amp;CELL("direccion",Tabla_471047!A174),"171")</f>
        <v>171</v>
      </c>
      <c r="V178" s="6" t="str">
        <f ca="1">HYPERLINK("#"&amp;CELL("direccion",Tabla_471030!A174),"171")</f>
        <v>171</v>
      </c>
      <c r="W178" s="6" t="str">
        <f ca="1">HYPERLINK("#"&amp;CELL("direccion",Tabla_471041!A174),"171")</f>
        <v>171</v>
      </c>
      <c r="X178" s="6" t="str">
        <f ca="1">HYPERLINK("#"&amp;CELL("direccion",Tabla_471031!A174),"171")</f>
        <v>171</v>
      </c>
      <c r="Y178" s="6" t="str">
        <f ca="1">HYPERLINK("#"&amp;CELL("direccion",Tabla_471032!A174),"171")</f>
        <v>171</v>
      </c>
      <c r="Z178" s="6" t="str">
        <f ca="1">HYPERLINK("#"&amp;CELL("direccion",Tabla_471059!A174),"171")</f>
        <v>171</v>
      </c>
      <c r="AA178" s="6" t="str">
        <f ca="1">HYPERLINK("#"&amp;CELL("direccion",Tabla_471071!A174),"171")</f>
        <v>171</v>
      </c>
      <c r="AB178" s="6" t="str">
        <f ca="1">HYPERLINK("#"&amp;CELL("direccion",Tabla_471062!A174),"171")</f>
        <v>171</v>
      </c>
      <c r="AC178" s="6" t="str">
        <f ca="1">HYPERLINK("#"&amp;CELL("direccion",Tabla_471074!A174),"171")</f>
        <v>171</v>
      </c>
      <c r="AD178" t="s">
        <v>213</v>
      </c>
      <c r="AE178" s="3">
        <v>45657</v>
      </c>
    </row>
    <row r="179" spans="1:31" x14ac:dyDescent="0.25">
      <c r="A179">
        <v>2024</v>
      </c>
      <c r="B179" s="3">
        <v>45566</v>
      </c>
      <c r="C179" s="3">
        <v>45657</v>
      </c>
      <c r="D179" t="s">
        <v>84</v>
      </c>
      <c r="E179">
        <v>89</v>
      </c>
      <c r="F179" t="s">
        <v>312</v>
      </c>
      <c r="G179" t="s">
        <v>312</v>
      </c>
      <c r="H179" t="s">
        <v>225</v>
      </c>
      <c r="I179" t="s">
        <v>690</v>
      </c>
      <c r="J179" t="s">
        <v>691</v>
      </c>
      <c r="K179" t="s">
        <v>442</v>
      </c>
      <c r="L179" t="s">
        <v>92</v>
      </c>
      <c r="M179">
        <v>7364</v>
      </c>
      <c r="N179" t="s">
        <v>212</v>
      </c>
      <c r="O179">
        <v>6315.08</v>
      </c>
      <c r="P179" t="s">
        <v>212</v>
      </c>
      <c r="Q179" s="6" t="str">
        <f ca="1">HYPERLINK("#"&amp;CELL("direccion",Tabla_471065!A175),"172")</f>
        <v>172</v>
      </c>
      <c r="R179" s="6" t="str">
        <f ca="1">HYPERLINK("#"&amp;CELL("direccion",Tabla_471039!A175),"172")</f>
        <v>172</v>
      </c>
      <c r="S179" s="6" t="str">
        <f ca="1">HYPERLINK("#"&amp;CELL("direccion",Tabla_471067!A175),"172")</f>
        <v>172</v>
      </c>
      <c r="T179" s="6" t="str">
        <f ca="1">HYPERLINK("#"&amp;CELL("direccion",Tabla_471023!A175),"172")</f>
        <v>172</v>
      </c>
      <c r="U179" s="6" t="str">
        <f ca="1">HYPERLINK("#"&amp;CELL("direccion",Tabla_471047!A175),"172")</f>
        <v>172</v>
      </c>
      <c r="V179" s="6" t="str">
        <f ca="1">HYPERLINK("#"&amp;CELL("direccion",Tabla_471030!A175),"172")</f>
        <v>172</v>
      </c>
      <c r="W179" s="6" t="str">
        <f ca="1">HYPERLINK("#"&amp;CELL("direccion",Tabla_471041!A175),"172")</f>
        <v>172</v>
      </c>
      <c r="X179" s="6" t="str">
        <f ca="1">HYPERLINK("#"&amp;CELL("direccion",Tabla_471031!A175),"172")</f>
        <v>172</v>
      </c>
      <c r="Y179" s="6" t="str">
        <f ca="1">HYPERLINK("#"&amp;CELL("direccion",Tabla_471032!A175),"172")</f>
        <v>172</v>
      </c>
      <c r="Z179" s="6" t="str">
        <f ca="1">HYPERLINK("#"&amp;CELL("direccion",Tabla_471059!A175),"172")</f>
        <v>172</v>
      </c>
      <c r="AA179" s="6" t="str">
        <f ca="1">HYPERLINK("#"&amp;CELL("direccion",Tabla_471071!A175),"172")</f>
        <v>172</v>
      </c>
      <c r="AB179" s="6" t="str">
        <f ca="1">HYPERLINK("#"&amp;CELL("direccion",Tabla_471062!A175),"172")</f>
        <v>172</v>
      </c>
      <c r="AC179" s="6" t="str">
        <f ca="1">HYPERLINK("#"&amp;CELL("direccion",Tabla_471074!A175),"172")</f>
        <v>172</v>
      </c>
      <c r="AD179" t="s">
        <v>213</v>
      </c>
      <c r="AE179" s="3">
        <v>45657</v>
      </c>
    </row>
    <row r="180" spans="1:31" x14ac:dyDescent="0.25">
      <c r="A180">
        <v>2024</v>
      </c>
      <c r="B180" s="3">
        <v>45566</v>
      </c>
      <c r="C180" s="3">
        <v>45657</v>
      </c>
      <c r="D180" t="s">
        <v>84</v>
      </c>
      <c r="E180">
        <v>89</v>
      </c>
      <c r="F180" t="s">
        <v>311</v>
      </c>
      <c r="G180" t="s">
        <v>311</v>
      </c>
      <c r="H180" t="s">
        <v>225</v>
      </c>
      <c r="I180" t="s">
        <v>692</v>
      </c>
      <c r="J180" t="s">
        <v>377</v>
      </c>
      <c r="K180" t="s">
        <v>385</v>
      </c>
      <c r="L180" t="s">
        <v>91</v>
      </c>
      <c r="M180">
        <v>7364</v>
      </c>
      <c r="N180" t="s">
        <v>212</v>
      </c>
      <c r="O180">
        <v>6315.08</v>
      </c>
      <c r="P180" t="s">
        <v>212</v>
      </c>
      <c r="Q180" s="6" t="str">
        <f ca="1">HYPERLINK("#"&amp;CELL("direccion",Tabla_471065!A176),"173")</f>
        <v>173</v>
      </c>
      <c r="R180" s="6" t="str">
        <f ca="1">HYPERLINK("#"&amp;CELL("direccion",Tabla_471039!A176),"173")</f>
        <v>173</v>
      </c>
      <c r="S180" s="6" t="str">
        <f ca="1">HYPERLINK("#"&amp;CELL("direccion",Tabla_471067!A176),"173")</f>
        <v>173</v>
      </c>
      <c r="T180" s="6" t="str">
        <f ca="1">HYPERLINK("#"&amp;CELL("direccion",Tabla_471023!A176),"173")</f>
        <v>173</v>
      </c>
      <c r="U180" s="6" t="str">
        <f ca="1">HYPERLINK("#"&amp;CELL("direccion",Tabla_471047!A176),"173")</f>
        <v>173</v>
      </c>
      <c r="V180" s="6" t="str">
        <f ca="1">HYPERLINK("#"&amp;CELL("direccion",Tabla_471030!A176),"173")</f>
        <v>173</v>
      </c>
      <c r="W180" s="6" t="str">
        <f ca="1">HYPERLINK("#"&amp;CELL("direccion",Tabla_471041!A176),"173")</f>
        <v>173</v>
      </c>
      <c r="X180" s="6" t="str">
        <f ca="1">HYPERLINK("#"&amp;CELL("direccion",Tabla_471031!A176),"173")</f>
        <v>173</v>
      </c>
      <c r="Y180" s="6" t="str">
        <f ca="1">HYPERLINK("#"&amp;CELL("direccion",Tabla_471032!A176),"173")</f>
        <v>173</v>
      </c>
      <c r="Z180" s="6" t="str">
        <f ca="1">HYPERLINK("#"&amp;CELL("direccion",Tabla_471059!A176),"173")</f>
        <v>173</v>
      </c>
      <c r="AA180" s="6" t="str">
        <f ca="1">HYPERLINK("#"&amp;CELL("direccion",Tabla_471071!A176),"173")</f>
        <v>173</v>
      </c>
      <c r="AB180" s="6" t="str">
        <f ca="1">HYPERLINK("#"&amp;CELL("direccion",Tabla_471062!A176),"173")</f>
        <v>173</v>
      </c>
      <c r="AC180" s="6" t="str">
        <f ca="1">HYPERLINK("#"&amp;CELL("direccion",Tabla_471074!A176),"173")</f>
        <v>173</v>
      </c>
      <c r="AD180" t="s">
        <v>213</v>
      </c>
      <c r="AE180" s="3">
        <v>45657</v>
      </c>
    </row>
    <row r="181" spans="1:31" x14ac:dyDescent="0.25">
      <c r="A181">
        <v>2024</v>
      </c>
      <c r="B181" s="3">
        <v>45566</v>
      </c>
      <c r="C181" s="3">
        <v>45657</v>
      </c>
      <c r="D181" t="s">
        <v>84</v>
      </c>
      <c r="E181">
        <v>89</v>
      </c>
      <c r="F181" t="s">
        <v>302</v>
      </c>
      <c r="G181" t="s">
        <v>302</v>
      </c>
      <c r="H181" t="s">
        <v>225</v>
      </c>
      <c r="I181" t="s">
        <v>650</v>
      </c>
      <c r="J181" t="s">
        <v>693</v>
      </c>
      <c r="K181" t="s">
        <v>328</v>
      </c>
      <c r="L181" t="s">
        <v>91</v>
      </c>
      <c r="M181">
        <v>7364</v>
      </c>
      <c r="N181" t="s">
        <v>212</v>
      </c>
      <c r="O181">
        <v>6315.08</v>
      </c>
      <c r="P181" t="s">
        <v>212</v>
      </c>
      <c r="Q181" s="6" t="str">
        <f ca="1">HYPERLINK("#"&amp;CELL("direccion",Tabla_471065!A177),"174")</f>
        <v>174</v>
      </c>
      <c r="R181" s="6" t="str">
        <f ca="1">HYPERLINK("#"&amp;CELL("direccion",Tabla_471039!A177),"174")</f>
        <v>174</v>
      </c>
      <c r="S181" s="6" t="str">
        <f ca="1">HYPERLINK("#"&amp;CELL("direccion",Tabla_471067!A177),"174")</f>
        <v>174</v>
      </c>
      <c r="T181" s="6" t="str">
        <f ca="1">HYPERLINK("#"&amp;CELL("direccion",Tabla_471023!A177),"174")</f>
        <v>174</v>
      </c>
      <c r="U181" s="6" t="str">
        <f ca="1">HYPERLINK("#"&amp;CELL("direccion",Tabla_471047!A177),"174")</f>
        <v>174</v>
      </c>
      <c r="V181" s="6" t="str">
        <f ca="1">HYPERLINK("#"&amp;CELL("direccion",Tabla_471030!A177),"174")</f>
        <v>174</v>
      </c>
      <c r="W181" s="6" t="str">
        <f ca="1">HYPERLINK("#"&amp;CELL("direccion",Tabla_471041!A177),"174")</f>
        <v>174</v>
      </c>
      <c r="X181" s="6" t="str">
        <f ca="1">HYPERLINK("#"&amp;CELL("direccion",Tabla_471031!A177),"174")</f>
        <v>174</v>
      </c>
      <c r="Y181" s="6" t="str">
        <f ca="1">HYPERLINK("#"&amp;CELL("direccion",Tabla_471032!A177),"174")</f>
        <v>174</v>
      </c>
      <c r="Z181" s="6" t="str">
        <f ca="1">HYPERLINK("#"&amp;CELL("direccion",Tabla_471059!A177),"174")</f>
        <v>174</v>
      </c>
      <c r="AA181" s="6" t="str">
        <f ca="1">HYPERLINK("#"&amp;CELL("direccion",Tabla_471071!A177),"174")</f>
        <v>174</v>
      </c>
      <c r="AB181" s="6" t="str">
        <f ca="1">HYPERLINK("#"&amp;CELL("direccion",Tabla_471062!A177),"174")</f>
        <v>174</v>
      </c>
      <c r="AC181" s="6" t="str">
        <f ca="1">HYPERLINK("#"&amp;CELL("direccion",Tabla_471074!A177),"174")</f>
        <v>174</v>
      </c>
      <c r="AD181" t="s">
        <v>213</v>
      </c>
      <c r="AE181" s="3">
        <v>45657</v>
      </c>
    </row>
    <row r="182" spans="1:31" x14ac:dyDescent="0.25">
      <c r="A182">
        <v>2024</v>
      </c>
      <c r="B182" s="3">
        <v>45566</v>
      </c>
      <c r="C182" s="3">
        <v>45657</v>
      </c>
      <c r="D182" t="s">
        <v>84</v>
      </c>
      <c r="E182">
        <v>89</v>
      </c>
      <c r="F182" t="s">
        <v>311</v>
      </c>
      <c r="G182" t="s">
        <v>311</v>
      </c>
      <c r="H182" t="s">
        <v>225</v>
      </c>
      <c r="I182" t="s">
        <v>694</v>
      </c>
      <c r="J182" t="s">
        <v>343</v>
      </c>
      <c r="K182" t="s">
        <v>695</v>
      </c>
      <c r="L182" t="s">
        <v>92</v>
      </c>
      <c r="M182">
        <v>7364</v>
      </c>
      <c r="N182" t="s">
        <v>212</v>
      </c>
      <c r="O182">
        <v>6315.08</v>
      </c>
      <c r="P182" t="s">
        <v>212</v>
      </c>
      <c r="Q182" s="6" t="str">
        <f ca="1">HYPERLINK("#"&amp;CELL("direccion",Tabla_471065!A178),"175")</f>
        <v>175</v>
      </c>
      <c r="R182" s="6" t="str">
        <f ca="1">HYPERLINK("#"&amp;CELL("direccion",Tabla_471039!A178),"175")</f>
        <v>175</v>
      </c>
      <c r="S182" s="6" t="str">
        <f ca="1">HYPERLINK("#"&amp;CELL("direccion",Tabla_471067!A178),"175")</f>
        <v>175</v>
      </c>
      <c r="T182" s="6" t="str">
        <f ca="1">HYPERLINK("#"&amp;CELL("direccion",Tabla_471023!A178),"175")</f>
        <v>175</v>
      </c>
      <c r="U182" s="6" t="str">
        <f ca="1">HYPERLINK("#"&amp;CELL("direccion",Tabla_471047!A178),"175")</f>
        <v>175</v>
      </c>
      <c r="V182" s="6" t="str">
        <f ca="1">HYPERLINK("#"&amp;CELL("direccion",Tabla_471030!A178),"175")</f>
        <v>175</v>
      </c>
      <c r="W182" s="6" t="str">
        <f ca="1">HYPERLINK("#"&amp;CELL("direccion",Tabla_471041!A178),"175")</f>
        <v>175</v>
      </c>
      <c r="X182" s="6" t="str">
        <f ca="1">HYPERLINK("#"&amp;CELL("direccion",Tabla_471031!A178),"175")</f>
        <v>175</v>
      </c>
      <c r="Y182" s="6" t="str">
        <f ca="1">HYPERLINK("#"&amp;CELL("direccion",Tabla_471032!A178),"175")</f>
        <v>175</v>
      </c>
      <c r="Z182" s="6" t="str">
        <f ca="1">HYPERLINK("#"&amp;CELL("direccion",Tabla_471059!A178),"175")</f>
        <v>175</v>
      </c>
      <c r="AA182" s="6" t="str">
        <f ca="1">HYPERLINK("#"&amp;CELL("direccion",Tabla_471071!A178),"175")</f>
        <v>175</v>
      </c>
      <c r="AB182" s="6" t="str">
        <f ca="1">HYPERLINK("#"&amp;CELL("direccion",Tabla_471062!A178),"175")</f>
        <v>175</v>
      </c>
      <c r="AC182" s="6" t="str">
        <f ca="1">HYPERLINK("#"&amp;CELL("direccion",Tabla_471074!A178),"175")</f>
        <v>175</v>
      </c>
      <c r="AD182" t="s">
        <v>213</v>
      </c>
      <c r="AE182" s="3">
        <v>45657</v>
      </c>
    </row>
    <row r="183" spans="1:31" x14ac:dyDescent="0.25">
      <c r="A183">
        <v>2024</v>
      </c>
      <c r="B183" s="3">
        <v>45566</v>
      </c>
      <c r="C183" s="3">
        <v>45657</v>
      </c>
      <c r="D183" t="s">
        <v>84</v>
      </c>
      <c r="E183">
        <v>89</v>
      </c>
      <c r="F183" t="s">
        <v>312</v>
      </c>
      <c r="G183" t="s">
        <v>312</v>
      </c>
      <c r="H183" t="s">
        <v>225</v>
      </c>
      <c r="I183" t="s">
        <v>696</v>
      </c>
      <c r="J183" t="s">
        <v>343</v>
      </c>
      <c r="K183" t="s">
        <v>600</v>
      </c>
      <c r="L183" t="s">
        <v>91</v>
      </c>
      <c r="M183">
        <v>7364</v>
      </c>
      <c r="N183" t="s">
        <v>212</v>
      </c>
      <c r="O183">
        <v>6315.08</v>
      </c>
      <c r="P183" t="s">
        <v>212</v>
      </c>
      <c r="Q183" s="6" t="str">
        <f ca="1">HYPERLINK("#"&amp;CELL("direccion",Tabla_471065!A179),"176")</f>
        <v>176</v>
      </c>
      <c r="R183" s="6" t="str">
        <f ca="1">HYPERLINK("#"&amp;CELL("direccion",Tabla_471039!A179),"176")</f>
        <v>176</v>
      </c>
      <c r="S183" s="6" t="str">
        <f ca="1">HYPERLINK("#"&amp;CELL("direccion",Tabla_471067!A179),"176")</f>
        <v>176</v>
      </c>
      <c r="T183" s="6" t="str">
        <f ca="1">HYPERLINK("#"&amp;CELL("direccion",Tabla_471023!A179),"176")</f>
        <v>176</v>
      </c>
      <c r="U183" s="6" t="str">
        <f ca="1">HYPERLINK("#"&amp;CELL("direccion",Tabla_471047!A179),"176")</f>
        <v>176</v>
      </c>
      <c r="V183" s="6" t="str">
        <f ca="1">HYPERLINK("#"&amp;CELL("direccion",Tabla_471030!A179),"176")</f>
        <v>176</v>
      </c>
      <c r="W183" s="6" t="str">
        <f ca="1">HYPERLINK("#"&amp;CELL("direccion",Tabla_471041!A179),"176")</f>
        <v>176</v>
      </c>
      <c r="X183" s="6" t="str">
        <f ca="1">HYPERLINK("#"&amp;CELL("direccion",Tabla_471031!A179),"176")</f>
        <v>176</v>
      </c>
      <c r="Y183" s="6" t="str">
        <f ca="1">HYPERLINK("#"&amp;CELL("direccion",Tabla_471032!A179),"176")</f>
        <v>176</v>
      </c>
      <c r="Z183" s="6" t="str">
        <f ca="1">HYPERLINK("#"&amp;CELL("direccion",Tabla_471059!A179),"176")</f>
        <v>176</v>
      </c>
      <c r="AA183" s="6" t="str">
        <f ca="1">HYPERLINK("#"&amp;CELL("direccion",Tabla_471071!A179),"176")</f>
        <v>176</v>
      </c>
      <c r="AB183" s="6" t="str">
        <f ca="1">HYPERLINK("#"&amp;CELL("direccion",Tabla_471062!A179),"176")</f>
        <v>176</v>
      </c>
      <c r="AC183" s="6" t="str">
        <f ca="1">HYPERLINK("#"&amp;CELL("direccion",Tabla_471074!A179),"176")</f>
        <v>176</v>
      </c>
      <c r="AD183" t="s">
        <v>213</v>
      </c>
      <c r="AE183" s="3">
        <v>45657</v>
      </c>
    </row>
    <row r="184" spans="1:31" x14ac:dyDescent="0.25">
      <c r="A184">
        <v>2024</v>
      </c>
      <c r="B184" s="3">
        <v>45566</v>
      </c>
      <c r="C184" s="3">
        <v>45657</v>
      </c>
      <c r="D184" t="s">
        <v>84</v>
      </c>
      <c r="E184">
        <v>89</v>
      </c>
      <c r="F184" t="s">
        <v>311</v>
      </c>
      <c r="G184" t="s">
        <v>311</v>
      </c>
      <c r="H184" t="s">
        <v>225</v>
      </c>
      <c r="I184" t="s">
        <v>697</v>
      </c>
      <c r="J184" t="s">
        <v>343</v>
      </c>
      <c r="K184" t="s">
        <v>410</v>
      </c>
      <c r="L184" t="s">
        <v>92</v>
      </c>
      <c r="M184">
        <v>8399</v>
      </c>
      <c r="N184" t="s">
        <v>212</v>
      </c>
      <c r="O184">
        <v>6909.9000000000005</v>
      </c>
      <c r="P184" t="s">
        <v>212</v>
      </c>
      <c r="Q184" s="6" t="str">
        <f ca="1">HYPERLINK("#"&amp;CELL("direccion",Tabla_471065!A180),"177")</f>
        <v>177</v>
      </c>
      <c r="R184" s="6" t="str">
        <f ca="1">HYPERLINK("#"&amp;CELL("direccion",Tabla_471039!A180),"177")</f>
        <v>177</v>
      </c>
      <c r="S184" s="6" t="str">
        <f ca="1">HYPERLINK("#"&amp;CELL("direccion",Tabla_471067!A180),"177")</f>
        <v>177</v>
      </c>
      <c r="T184" s="6" t="str">
        <f ca="1">HYPERLINK("#"&amp;CELL("direccion",Tabla_471023!A180),"177")</f>
        <v>177</v>
      </c>
      <c r="U184" s="6" t="str">
        <f ca="1">HYPERLINK("#"&amp;CELL("direccion",Tabla_471047!A180),"177")</f>
        <v>177</v>
      </c>
      <c r="V184" s="6" t="str">
        <f ca="1">HYPERLINK("#"&amp;CELL("direccion",Tabla_471030!A180),"177")</f>
        <v>177</v>
      </c>
      <c r="W184" s="6" t="str">
        <f ca="1">HYPERLINK("#"&amp;CELL("direccion",Tabla_471041!A180),"177")</f>
        <v>177</v>
      </c>
      <c r="X184" s="6" t="str">
        <f ca="1">HYPERLINK("#"&amp;CELL("direccion",Tabla_471031!A180),"177")</f>
        <v>177</v>
      </c>
      <c r="Y184" s="6" t="str">
        <f ca="1">HYPERLINK("#"&amp;CELL("direccion",Tabla_471032!A180),"177")</f>
        <v>177</v>
      </c>
      <c r="Z184" s="6" t="str">
        <f ca="1">HYPERLINK("#"&amp;CELL("direccion",Tabla_471059!A180),"177")</f>
        <v>177</v>
      </c>
      <c r="AA184" s="6" t="str">
        <f ca="1">HYPERLINK("#"&amp;CELL("direccion",Tabla_471071!A180),"177")</f>
        <v>177</v>
      </c>
      <c r="AB184" s="6" t="str">
        <f ca="1">HYPERLINK("#"&amp;CELL("direccion",Tabla_471062!A180),"177")</f>
        <v>177</v>
      </c>
      <c r="AC184" s="6" t="str">
        <f ca="1">HYPERLINK("#"&amp;CELL("direccion",Tabla_471074!A180),"177")</f>
        <v>177</v>
      </c>
      <c r="AD184" t="s">
        <v>213</v>
      </c>
      <c r="AE184" s="3">
        <v>45657</v>
      </c>
    </row>
    <row r="185" spans="1:31" x14ac:dyDescent="0.25">
      <c r="A185">
        <v>2024</v>
      </c>
      <c r="B185" s="3">
        <v>45566</v>
      </c>
      <c r="C185" s="3">
        <v>45657</v>
      </c>
      <c r="D185" t="s">
        <v>84</v>
      </c>
      <c r="E185">
        <v>89</v>
      </c>
      <c r="F185" t="s">
        <v>311</v>
      </c>
      <c r="G185" t="s">
        <v>311</v>
      </c>
      <c r="H185" t="s">
        <v>225</v>
      </c>
      <c r="I185" t="s">
        <v>698</v>
      </c>
      <c r="J185" t="s">
        <v>346</v>
      </c>
      <c r="K185" t="s">
        <v>409</v>
      </c>
      <c r="L185" t="s">
        <v>92</v>
      </c>
      <c r="M185">
        <v>7364</v>
      </c>
      <c r="N185" t="s">
        <v>212</v>
      </c>
      <c r="O185">
        <v>6315.08</v>
      </c>
      <c r="P185" t="s">
        <v>212</v>
      </c>
      <c r="Q185" s="6" t="str">
        <f ca="1">HYPERLINK("#"&amp;CELL("direccion",Tabla_471065!A181),"178")</f>
        <v>178</v>
      </c>
      <c r="R185" s="6" t="str">
        <f ca="1">HYPERLINK("#"&amp;CELL("direccion",Tabla_471039!A181),"178")</f>
        <v>178</v>
      </c>
      <c r="S185" s="6" t="str">
        <f ca="1">HYPERLINK("#"&amp;CELL("direccion",Tabla_471067!A181),"178")</f>
        <v>178</v>
      </c>
      <c r="T185" s="6" t="str">
        <f ca="1">HYPERLINK("#"&amp;CELL("direccion",Tabla_471023!A181),"178")</f>
        <v>178</v>
      </c>
      <c r="U185" s="6" t="str">
        <f ca="1">HYPERLINK("#"&amp;CELL("direccion",Tabla_471047!A181),"178")</f>
        <v>178</v>
      </c>
      <c r="V185" s="6" t="str">
        <f ca="1">HYPERLINK("#"&amp;CELL("direccion",Tabla_471030!A181),"178")</f>
        <v>178</v>
      </c>
      <c r="W185" s="6" t="str">
        <f ca="1">HYPERLINK("#"&amp;CELL("direccion",Tabla_471041!A181),"178")</f>
        <v>178</v>
      </c>
      <c r="X185" s="6" t="str">
        <f ca="1">HYPERLINK("#"&amp;CELL("direccion",Tabla_471031!A181),"178")</f>
        <v>178</v>
      </c>
      <c r="Y185" s="6" t="str">
        <f ca="1">HYPERLINK("#"&amp;CELL("direccion",Tabla_471032!A181),"178")</f>
        <v>178</v>
      </c>
      <c r="Z185" s="6" t="str">
        <f ca="1">HYPERLINK("#"&amp;CELL("direccion",Tabla_471059!A181),"178")</f>
        <v>178</v>
      </c>
      <c r="AA185" s="6" t="str">
        <f ca="1">HYPERLINK("#"&amp;CELL("direccion",Tabla_471071!A181),"178")</f>
        <v>178</v>
      </c>
      <c r="AB185" s="6" t="str">
        <f ca="1">HYPERLINK("#"&amp;CELL("direccion",Tabla_471062!A181),"178")</f>
        <v>178</v>
      </c>
      <c r="AC185" s="6" t="str">
        <f ca="1">HYPERLINK("#"&amp;CELL("direccion",Tabla_471074!A181),"178")</f>
        <v>178</v>
      </c>
      <c r="AD185" t="s">
        <v>213</v>
      </c>
      <c r="AE185" s="3">
        <v>45657</v>
      </c>
    </row>
    <row r="186" spans="1:31" x14ac:dyDescent="0.25">
      <c r="A186">
        <v>2024</v>
      </c>
      <c r="B186" s="3">
        <v>45566</v>
      </c>
      <c r="C186" s="3">
        <v>45657</v>
      </c>
      <c r="D186" t="s">
        <v>84</v>
      </c>
      <c r="E186">
        <v>89</v>
      </c>
      <c r="F186" t="s">
        <v>302</v>
      </c>
      <c r="G186" t="s">
        <v>302</v>
      </c>
      <c r="H186" t="s">
        <v>225</v>
      </c>
      <c r="I186" t="s">
        <v>699</v>
      </c>
      <c r="J186" t="s">
        <v>346</v>
      </c>
      <c r="K186" t="s">
        <v>410</v>
      </c>
      <c r="L186" t="s">
        <v>91</v>
      </c>
      <c r="M186">
        <v>7364</v>
      </c>
      <c r="N186" t="s">
        <v>212</v>
      </c>
      <c r="O186">
        <v>6315.08</v>
      </c>
      <c r="P186" t="s">
        <v>212</v>
      </c>
      <c r="Q186" s="6" t="str">
        <f ca="1">HYPERLINK("#"&amp;CELL("direccion",Tabla_471065!A182),"179")</f>
        <v>179</v>
      </c>
      <c r="R186" s="6" t="str">
        <f ca="1">HYPERLINK("#"&amp;CELL("direccion",Tabla_471039!A182),"179")</f>
        <v>179</v>
      </c>
      <c r="S186" s="6" t="str">
        <f ca="1">HYPERLINK("#"&amp;CELL("direccion",Tabla_471067!A182),"179")</f>
        <v>179</v>
      </c>
      <c r="T186" s="6" t="str">
        <f ca="1">HYPERLINK("#"&amp;CELL("direccion",Tabla_471023!A182),"179")</f>
        <v>179</v>
      </c>
      <c r="U186" s="6" t="str">
        <f ca="1">HYPERLINK("#"&amp;CELL("direccion",Tabla_471047!A182),"179")</f>
        <v>179</v>
      </c>
      <c r="V186" s="6" t="str">
        <f ca="1">HYPERLINK("#"&amp;CELL("direccion",Tabla_471030!A182),"179")</f>
        <v>179</v>
      </c>
      <c r="W186" s="6" t="str">
        <f ca="1">HYPERLINK("#"&amp;CELL("direccion",Tabla_471041!A182),"179")</f>
        <v>179</v>
      </c>
      <c r="X186" s="6" t="str">
        <f ca="1">HYPERLINK("#"&amp;CELL("direccion",Tabla_471031!A182),"179")</f>
        <v>179</v>
      </c>
      <c r="Y186" s="6" t="str">
        <f ca="1">HYPERLINK("#"&amp;CELL("direccion",Tabla_471032!A182),"179")</f>
        <v>179</v>
      </c>
      <c r="Z186" s="6" t="str">
        <f ca="1">HYPERLINK("#"&amp;CELL("direccion",Tabla_471059!A182),"179")</f>
        <v>179</v>
      </c>
      <c r="AA186" s="6" t="str">
        <f ca="1">HYPERLINK("#"&amp;CELL("direccion",Tabla_471071!A182),"179")</f>
        <v>179</v>
      </c>
      <c r="AB186" s="6" t="str">
        <f ca="1">HYPERLINK("#"&amp;CELL("direccion",Tabla_471062!A182),"179")</f>
        <v>179</v>
      </c>
      <c r="AC186" s="6" t="str">
        <f ca="1">HYPERLINK("#"&amp;CELL("direccion",Tabla_471074!A182),"179")</f>
        <v>179</v>
      </c>
      <c r="AD186" t="s">
        <v>213</v>
      </c>
      <c r="AE186" s="3">
        <v>45657</v>
      </c>
    </row>
    <row r="187" spans="1:31" x14ac:dyDescent="0.25">
      <c r="A187">
        <v>2024</v>
      </c>
      <c r="B187" s="3">
        <v>45566</v>
      </c>
      <c r="C187" s="3">
        <v>45657</v>
      </c>
      <c r="D187" t="s">
        <v>84</v>
      </c>
      <c r="E187">
        <v>89</v>
      </c>
      <c r="F187" t="s">
        <v>311</v>
      </c>
      <c r="G187" t="s">
        <v>311</v>
      </c>
      <c r="H187" t="s">
        <v>225</v>
      </c>
      <c r="I187" t="s">
        <v>700</v>
      </c>
      <c r="J187" t="s">
        <v>320</v>
      </c>
      <c r="K187" t="s">
        <v>701</v>
      </c>
      <c r="L187" t="s">
        <v>92</v>
      </c>
      <c r="M187">
        <v>7364</v>
      </c>
      <c r="N187" t="s">
        <v>212</v>
      </c>
      <c r="O187">
        <v>6315.08</v>
      </c>
      <c r="P187" t="s">
        <v>212</v>
      </c>
      <c r="Q187" s="6" t="str">
        <f ca="1">HYPERLINK("#"&amp;CELL("direccion",Tabla_471065!A183),"180")</f>
        <v>180</v>
      </c>
      <c r="R187" s="6" t="str">
        <f ca="1">HYPERLINK("#"&amp;CELL("direccion",Tabla_471039!A183),"180")</f>
        <v>180</v>
      </c>
      <c r="S187" s="6" t="str">
        <f ca="1">HYPERLINK("#"&amp;CELL("direccion",Tabla_471067!A183),"180")</f>
        <v>180</v>
      </c>
      <c r="T187" s="6" t="str">
        <f ca="1">HYPERLINK("#"&amp;CELL("direccion",Tabla_471023!A183),"180")</f>
        <v>180</v>
      </c>
      <c r="U187" s="6" t="str">
        <f ca="1">HYPERLINK("#"&amp;CELL("direccion",Tabla_471047!A183),"180")</f>
        <v>180</v>
      </c>
      <c r="V187" s="6" t="str">
        <f ca="1">HYPERLINK("#"&amp;CELL("direccion",Tabla_471030!A183),"180")</f>
        <v>180</v>
      </c>
      <c r="W187" s="6" t="str">
        <f ca="1">HYPERLINK("#"&amp;CELL("direccion",Tabla_471041!A183),"180")</f>
        <v>180</v>
      </c>
      <c r="X187" s="6" t="str">
        <f ca="1">HYPERLINK("#"&amp;CELL("direccion",Tabla_471031!A183),"180")</f>
        <v>180</v>
      </c>
      <c r="Y187" s="6" t="str">
        <f ca="1">HYPERLINK("#"&amp;CELL("direccion",Tabla_471032!A183),"180")</f>
        <v>180</v>
      </c>
      <c r="Z187" s="6" t="str">
        <f ca="1">HYPERLINK("#"&amp;CELL("direccion",Tabla_471059!A183),"180")</f>
        <v>180</v>
      </c>
      <c r="AA187" s="6" t="str">
        <f ca="1">HYPERLINK("#"&amp;CELL("direccion",Tabla_471071!A183),"180")</f>
        <v>180</v>
      </c>
      <c r="AB187" s="6" t="str">
        <f ca="1">HYPERLINK("#"&amp;CELL("direccion",Tabla_471062!A183),"180")</f>
        <v>180</v>
      </c>
      <c r="AC187" s="6" t="str">
        <f ca="1">HYPERLINK("#"&amp;CELL("direccion",Tabla_471074!A183),"180")</f>
        <v>180</v>
      </c>
      <c r="AD187" t="s">
        <v>213</v>
      </c>
      <c r="AE187" s="3">
        <v>45657</v>
      </c>
    </row>
    <row r="188" spans="1:31" x14ac:dyDescent="0.25">
      <c r="A188">
        <v>2024</v>
      </c>
      <c r="B188" s="3">
        <v>45566</v>
      </c>
      <c r="C188" s="3">
        <v>45657</v>
      </c>
      <c r="D188" t="s">
        <v>84</v>
      </c>
      <c r="E188">
        <v>89</v>
      </c>
      <c r="F188" t="s">
        <v>311</v>
      </c>
      <c r="G188" t="s">
        <v>311</v>
      </c>
      <c r="H188" t="s">
        <v>225</v>
      </c>
      <c r="I188" t="s">
        <v>702</v>
      </c>
      <c r="J188" t="s">
        <v>703</v>
      </c>
      <c r="K188" t="s">
        <v>704</v>
      </c>
      <c r="L188" t="s">
        <v>92</v>
      </c>
      <c r="M188">
        <v>7364</v>
      </c>
      <c r="N188" t="s">
        <v>212</v>
      </c>
      <c r="O188">
        <v>6315.08</v>
      </c>
      <c r="P188" t="s">
        <v>212</v>
      </c>
      <c r="Q188" s="6" t="str">
        <f ca="1">HYPERLINK("#"&amp;CELL("direccion",Tabla_471065!A184),"181")</f>
        <v>181</v>
      </c>
      <c r="R188" s="6" t="str">
        <f ca="1">HYPERLINK("#"&amp;CELL("direccion",Tabla_471039!A184),"181")</f>
        <v>181</v>
      </c>
      <c r="S188" s="6" t="str">
        <f ca="1">HYPERLINK("#"&amp;CELL("direccion",Tabla_471067!A184),"181")</f>
        <v>181</v>
      </c>
      <c r="T188" s="6" t="str">
        <f ca="1">HYPERLINK("#"&amp;CELL("direccion",Tabla_471023!A184),"181")</f>
        <v>181</v>
      </c>
      <c r="U188" s="6" t="str">
        <f ca="1">HYPERLINK("#"&amp;CELL("direccion",Tabla_471047!A184),"181")</f>
        <v>181</v>
      </c>
      <c r="V188" s="6" t="str">
        <f ca="1">HYPERLINK("#"&amp;CELL("direccion",Tabla_471030!A184),"181")</f>
        <v>181</v>
      </c>
      <c r="W188" s="6" t="str">
        <f ca="1">HYPERLINK("#"&amp;CELL("direccion",Tabla_471041!A184),"181")</f>
        <v>181</v>
      </c>
      <c r="X188" s="6" t="str">
        <f ca="1">HYPERLINK("#"&amp;CELL("direccion",Tabla_471031!A184),"181")</f>
        <v>181</v>
      </c>
      <c r="Y188" s="6" t="str">
        <f ca="1">HYPERLINK("#"&amp;CELL("direccion",Tabla_471032!A184),"181")</f>
        <v>181</v>
      </c>
      <c r="Z188" s="6" t="str">
        <f ca="1">HYPERLINK("#"&amp;CELL("direccion",Tabla_471059!A184),"181")</f>
        <v>181</v>
      </c>
      <c r="AA188" s="6" t="str">
        <f ca="1">HYPERLINK("#"&amp;CELL("direccion",Tabla_471071!A184),"181")</f>
        <v>181</v>
      </c>
      <c r="AB188" s="6" t="str">
        <f ca="1">HYPERLINK("#"&amp;CELL("direccion",Tabla_471062!A184),"181")</f>
        <v>181</v>
      </c>
      <c r="AC188" s="6" t="str">
        <f ca="1">HYPERLINK("#"&amp;CELL("direccion",Tabla_471074!A184),"181")</f>
        <v>181</v>
      </c>
      <c r="AD188" t="s">
        <v>213</v>
      </c>
      <c r="AE188" s="3">
        <v>45657</v>
      </c>
    </row>
    <row r="189" spans="1:31" x14ac:dyDescent="0.25">
      <c r="A189">
        <v>2024</v>
      </c>
      <c r="B189" s="3">
        <v>45566</v>
      </c>
      <c r="C189" s="3">
        <v>45657</v>
      </c>
      <c r="D189" t="s">
        <v>84</v>
      </c>
      <c r="E189">
        <v>89</v>
      </c>
      <c r="F189" t="s">
        <v>311</v>
      </c>
      <c r="G189" t="s">
        <v>311</v>
      </c>
      <c r="H189" t="s">
        <v>225</v>
      </c>
      <c r="I189" t="s">
        <v>705</v>
      </c>
      <c r="J189" t="s">
        <v>325</v>
      </c>
      <c r="K189" t="s">
        <v>542</v>
      </c>
      <c r="L189" t="s">
        <v>91</v>
      </c>
      <c r="M189">
        <v>7364</v>
      </c>
      <c r="N189" t="s">
        <v>212</v>
      </c>
      <c r="O189">
        <v>6315.08</v>
      </c>
      <c r="P189" t="s">
        <v>212</v>
      </c>
      <c r="Q189" s="6" t="str">
        <f ca="1">HYPERLINK("#"&amp;CELL("direccion",Tabla_471065!A185),"182")</f>
        <v>182</v>
      </c>
      <c r="R189" s="6" t="str">
        <f ca="1">HYPERLINK("#"&amp;CELL("direccion",Tabla_471039!A185),"182")</f>
        <v>182</v>
      </c>
      <c r="S189" s="6" t="str">
        <f ca="1">HYPERLINK("#"&amp;CELL("direccion",Tabla_471067!A185),"182")</f>
        <v>182</v>
      </c>
      <c r="T189" s="6" t="str">
        <f ca="1">HYPERLINK("#"&amp;CELL("direccion",Tabla_471023!A185),"182")</f>
        <v>182</v>
      </c>
      <c r="U189" s="6" t="str">
        <f ca="1">HYPERLINK("#"&amp;CELL("direccion",Tabla_471047!A185),"182")</f>
        <v>182</v>
      </c>
      <c r="V189" s="6" t="str">
        <f ca="1">HYPERLINK("#"&amp;CELL("direccion",Tabla_471030!A185),"182")</f>
        <v>182</v>
      </c>
      <c r="W189" s="6" t="str">
        <f ca="1">HYPERLINK("#"&amp;CELL("direccion",Tabla_471041!A185),"182")</f>
        <v>182</v>
      </c>
      <c r="X189" s="6" t="str">
        <f ca="1">HYPERLINK("#"&amp;CELL("direccion",Tabla_471031!A185),"182")</f>
        <v>182</v>
      </c>
      <c r="Y189" s="6" t="str">
        <f ca="1">HYPERLINK("#"&amp;CELL("direccion",Tabla_471032!A185),"182")</f>
        <v>182</v>
      </c>
      <c r="Z189" s="6" t="str">
        <f ca="1">HYPERLINK("#"&amp;CELL("direccion",Tabla_471059!A185),"182")</f>
        <v>182</v>
      </c>
      <c r="AA189" s="6" t="str">
        <f ca="1">HYPERLINK("#"&amp;CELL("direccion",Tabla_471071!A185),"182")</f>
        <v>182</v>
      </c>
      <c r="AB189" s="6" t="str">
        <f ca="1">HYPERLINK("#"&amp;CELL("direccion",Tabla_471062!A185),"182")</f>
        <v>182</v>
      </c>
      <c r="AC189" s="6" t="str">
        <f ca="1">HYPERLINK("#"&amp;CELL("direccion",Tabla_471074!A185),"182")</f>
        <v>182</v>
      </c>
      <c r="AD189" t="s">
        <v>213</v>
      </c>
      <c r="AE189" s="3">
        <v>45657</v>
      </c>
    </row>
    <row r="190" spans="1:31" x14ac:dyDescent="0.25">
      <c r="A190">
        <v>2024</v>
      </c>
      <c r="B190" s="3">
        <v>45566</v>
      </c>
      <c r="C190" s="3">
        <v>45657</v>
      </c>
      <c r="D190" t="s">
        <v>84</v>
      </c>
      <c r="E190">
        <v>89</v>
      </c>
      <c r="F190" t="s">
        <v>311</v>
      </c>
      <c r="G190" t="s">
        <v>311</v>
      </c>
      <c r="H190" t="s">
        <v>225</v>
      </c>
      <c r="I190" t="s">
        <v>706</v>
      </c>
      <c r="J190" t="s">
        <v>385</v>
      </c>
      <c r="K190" t="s">
        <v>707</v>
      </c>
      <c r="L190" t="s">
        <v>91</v>
      </c>
      <c r="M190">
        <v>8399</v>
      </c>
      <c r="N190" t="s">
        <v>212</v>
      </c>
      <c r="O190">
        <v>6909.9000000000005</v>
      </c>
      <c r="P190" t="s">
        <v>212</v>
      </c>
      <c r="Q190" s="6" t="str">
        <f ca="1">HYPERLINK("#"&amp;CELL("direccion",Tabla_471065!A186),"183")</f>
        <v>183</v>
      </c>
      <c r="R190" s="6" t="str">
        <f ca="1">HYPERLINK("#"&amp;CELL("direccion",Tabla_471039!A186),"183")</f>
        <v>183</v>
      </c>
      <c r="S190" s="6" t="str">
        <f ca="1">HYPERLINK("#"&amp;CELL("direccion",Tabla_471067!A186),"183")</f>
        <v>183</v>
      </c>
      <c r="T190" s="6" t="str">
        <f ca="1">HYPERLINK("#"&amp;CELL("direccion",Tabla_471023!A186),"183")</f>
        <v>183</v>
      </c>
      <c r="U190" s="6" t="str">
        <f ca="1">HYPERLINK("#"&amp;CELL("direccion",Tabla_471047!A186),"183")</f>
        <v>183</v>
      </c>
      <c r="V190" s="6" t="str">
        <f ca="1">HYPERLINK("#"&amp;CELL("direccion",Tabla_471030!A186),"183")</f>
        <v>183</v>
      </c>
      <c r="W190" s="6" t="str">
        <f ca="1">HYPERLINK("#"&amp;CELL("direccion",Tabla_471041!A186),"183")</f>
        <v>183</v>
      </c>
      <c r="X190" s="6" t="str">
        <f ca="1">HYPERLINK("#"&amp;CELL("direccion",Tabla_471031!A186),"183")</f>
        <v>183</v>
      </c>
      <c r="Y190" s="6" t="str">
        <f ca="1">HYPERLINK("#"&amp;CELL("direccion",Tabla_471032!A186),"183")</f>
        <v>183</v>
      </c>
      <c r="Z190" s="6" t="str">
        <f ca="1">HYPERLINK("#"&amp;CELL("direccion",Tabla_471059!A186),"183")</f>
        <v>183</v>
      </c>
      <c r="AA190" s="6" t="str">
        <f ca="1">HYPERLINK("#"&amp;CELL("direccion",Tabla_471071!A186),"183")</f>
        <v>183</v>
      </c>
      <c r="AB190" s="6" t="str">
        <f ca="1">HYPERLINK("#"&amp;CELL("direccion",Tabla_471062!A186),"183")</f>
        <v>183</v>
      </c>
      <c r="AC190" s="6" t="str">
        <f ca="1">HYPERLINK("#"&amp;CELL("direccion",Tabla_471074!A186),"183")</f>
        <v>183</v>
      </c>
      <c r="AD190" t="s">
        <v>213</v>
      </c>
      <c r="AE190" s="3">
        <v>45657</v>
      </c>
    </row>
    <row r="191" spans="1:31" x14ac:dyDescent="0.25">
      <c r="A191">
        <v>2024</v>
      </c>
      <c r="B191" s="3">
        <v>45566</v>
      </c>
      <c r="C191" s="3">
        <v>45657</v>
      </c>
      <c r="D191" t="s">
        <v>84</v>
      </c>
      <c r="E191">
        <v>89</v>
      </c>
      <c r="F191" t="s">
        <v>311</v>
      </c>
      <c r="G191" t="s">
        <v>311</v>
      </c>
      <c r="H191" t="s">
        <v>225</v>
      </c>
      <c r="I191" t="s">
        <v>515</v>
      </c>
      <c r="J191" t="s">
        <v>392</v>
      </c>
      <c r="K191" t="s">
        <v>708</v>
      </c>
      <c r="L191" t="s">
        <v>92</v>
      </c>
      <c r="M191">
        <v>8399</v>
      </c>
      <c r="N191" t="s">
        <v>212</v>
      </c>
      <c r="O191">
        <v>6909.9000000000005</v>
      </c>
      <c r="P191" t="s">
        <v>212</v>
      </c>
      <c r="Q191" s="6" t="str">
        <f ca="1">HYPERLINK("#"&amp;CELL("direccion",Tabla_471065!A187),"184")</f>
        <v>184</v>
      </c>
      <c r="R191" s="6" t="str">
        <f ca="1">HYPERLINK("#"&amp;CELL("direccion",Tabla_471039!A187),"184")</f>
        <v>184</v>
      </c>
      <c r="S191" s="6" t="str">
        <f ca="1">HYPERLINK("#"&amp;CELL("direccion",Tabla_471067!A187),"184")</f>
        <v>184</v>
      </c>
      <c r="T191" s="6" t="str">
        <f ca="1">HYPERLINK("#"&amp;CELL("direccion",Tabla_471023!A187),"184")</f>
        <v>184</v>
      </c>
      <c r="U191" s="6" t="str">
        <f ca="1">HYPERLINK("#"&amp;CELL("direccion",Tabla_471047!A187),"184")</f>
        <v>184</v>
      </c>
      <c r="V191" s="6" t="str">
        <f ca="1">HYPERLINK("#"&amp;CELL("direccion",Tabla_471030!A187),"184")</f>
        <v>184</v>
      </c>
      <c r="W191" s="6" t="str">
        <f ca="1">HYPERLINK("#"&amp;CELL("direccion",Tabla_471041!A187),"184")</f>
        <v>184</v>
      </c>
      <c r="X191" s="6" t="str">
        <f ca="1">HYPERLINK("#"&amp;CELL("direccion",Tabla_471031!A187),"184")</f>
        <v>184</v>
      </c>
      <c r="Y191" s="6" t="str">
        <f ca="1">HYPERLINK("#"&amp;CELL("direccion",Tabla_471032!A187),"184")</f>
        <v>184</v>
      </c>
      <c r="Z191" s="6" t="str">
        <f ca="1">HYPERLINK("#"&amp;CELL("direccion",Tabla_471059!A187),"184")</f>
        <v>184</v>
      </c>
      <c r="AA191" s="6" t="str">
        <f ca="1">HYPERLINK("#"&amp;CELL("direccion",Tabla_471071!A187),"184")</f>
        <v>184</v>
      </c>
      <c r="AB191" s="6" t="str">
        <f ca="1">HYPERLINK("#"&amp;CELL("direccion",Tabla_471062!A187),"184")</f>
        <v>184</v>
      </c>
      <c r="AC191" s="6" t="str">
        <f ca="1">HYPERLINK("#"&amp;CELL("direccion",Tabla_471074!A187),"184")</f>
        <v>184</v>
      </c>
      <c r="AD191" t="s">
        <v>213</v>
      </c>
      <c r="AE191" s="3">
        <v>45657</v>
      </c>
    </row>
    <row r="192" spans="1:31" x14ac:dyDescent="0.25">
      <c r="A192">
        <v>2024</v>
      </c>
      <c r="B192" s="3">
        <v>45566</v>
      </c>
      <c r="C192" s="3">
        <v>45657</v>
      </c>
      <c r="D192" t="s">
        <v>84</v>
      </c>
      <c r="E192">
        <v>89</v>
      </c>
      <c r="F192" t="s">
        <v>313</v>
      </c>
      <c r="G192" t="s">
        <v>313</v>
      </c>
      <c r="H192" t="s">
        <v>225</v>
      </c>
      <c r="I192" t="s">
        <v>496</v>
      </c>
      <c r="J192" t="s">
        <v>341</v>
      </c>
      <c r="K192" t="s">
        <v>341</v>
      </c>
      <c r="L192" t="s">
        <v>91</v>
      </c>
      <c r="M192">
        <v>7364</v>
      </c>
      <c r="N192" t="s">
        <v>212</v>
      </c>
      <c r="O192">
        <v>6315.08</v>
      </c>
      <c r="P192" t="s">
        <v>212</v>
      </c>
      <c r="Q192" s="6" t="str">
        <f ca="1">HYPERLINK("#"&amp;CELL("direccion",Tabla_471065!A188),"185")</f>
        <v>185</v>
      </c>
      <c r="R192" s="6" t="str">
        <f ca="1">HYPERLINK("#"&amp;CELL("direccion",Tabla_471039!A188),"185")</f>
        <v>185</v>
      </c>
      <c r="S192" s="6" t="str">
        <f ca="1">HYPERLINK("#"&amp;CELL("direccion",Tabla_471067!A188),"185")</f>
        <v>185</v>
      </c>
      <c r="T192" s="6" t="str">
        <f ca="1">HYPERLINK("#"&amp;CELL("direccion",Tabla_471023!A188),"185")</f>
        <v>185</v>
      </c>
      <c r="U192" s="6" t="str">
        <f ca="1">HYPERLINK("#"&amp;CELL("direccion",Tabla_471047!A188),"185")</f>
        <v>185</v>
      </c>
      <c r="V192" s="6" t="str">
        <f ca="1">HYPERLINK("#"&amp;CELL("direccion",Tabla_471030!A188),"185")</f>
        <v>185</v>
      </c>
      <c r="W192" s="6" t="str">
        <f ca="1">HYPERLINK("#"&amp;CELL("direccion",Tabla_471041!A188),"185")</f>
        <v>185</v>
      </c>
      <c r="X192" s="6" t="str">
        <f ca="1">HYPERLINK("#"&amp;CELL("direccion",Tabla_471031!A188),"185")</f>
        <v>185</v>
      </c>
      <c r="Y192" s="6" t="str">
        <f ca="1">HYPERLINK("#"&amp;CELL("direccion",Tabla_471032!A188),"185")</f>
        <v>185</v>
      </c>
      <c r="Z192" s="6" t="str">
        <f ca="1">HYPERLINK("#"&amp;CELL("direccion",Tabla_471059!A188),"185")</f>
        <v>185</v>
      </c>
      <c r="AA192" s="6" t="str">
        <f ca="1">HYPERLINK("#"&amp;CELL("direccion",Tabla_471071!A188),"185")</f>
        <v>185</v>
      </c>
      <c r="AB192" s="6" t="str">
        <f ca="1">HYPERLINK("#"&amp;CELL("direccion",Tabla_471062!A188),"185")</f>
        <v>185</v>
      </c>
      <c r="AC192" s="6" t="str">
        <f ca="1">HYPERLINK("#"&amp;CELL("direccion",Tabla_471074!A188),"185")</f>
        <v>185</v>
      </c>
      <c r="AD192" t="s">
        <v>213</v>
      </c>
      <c r="AE192" s="3">
        <v>45657</v>
      </c>
    </row>
    <row r="193" spans="1:31" x14ac:dyDescent="0.25">
      <c r="A193">
        <v>2024</v>
      </c>
      <c r="B193" s="3">
        <v>45566</v>
      </c>
      <c r="C193" s="3">
        <v>45657</v>
      </c>
      <c r="D193" t="s">
        <v>84</v>
      </c>
      <c r="E193">
        <v>89</v>
      </c>
      <c r="F193" t="s">
        <v>313</v>
      </c>
      <c r="G193" t="s">
        <v>313</v>
      </c>
      <c r="H193" t="s">
        <v>225</v>
      </c>
      <c r="I193" t="s">
        <v>583</v>
      </c>
      <c r="J193" t="s">
        <v>341</v>
      </c>
      <c r="K193" t="s">
        <v>371</v>
      </c>
      <c r="L193" t="s">
        <v>92</v>
      </c>
      <c r="M193">
        <v>7364</v>
      </c>
      <c r="N193" t="s">
        <v>212</v>
      </c>
      <c r="O193">
        <v>6315.08</v>
      </c>
      <c r="P193" t="s">
        <v>212</v>
      </c>
      <c r="Q193" s="6" t="str">
        <f ca="1">HYPERLINK("#"&amp;CELL("direccion",Tabla_471065!A189),"186")</f>
        <v>186</v>
      </c>
      <c r="R193" s="6" t="str">
        <f ca="1">HYPERLINK("#"&amp;CELL("direccion",Tabla_471039!A189),"186")</f>
        <v>186</v>
      </c>
      <c r="S193" s="6" t="str">
        <f ca="1">HYPERLINK("#"&amp;CELL("direccion",Tabla_471067!A189),"186")</f>
        <v>186</v>
      </c>
      <c r="T193" s="6" t="str">
        <f ca="1">HYPERLINK("#"&amp;CELL("direccion",Tabla_471023!A189),"186")</f>
        <v>186</v>
      </c>
      <c r="U193" s="6" t="str">
        <f ca="1">HYPERLINK("#"&amp;CELL("direccion",Tabla_471047!A189),"186")</f>
        <v>186</v>
      </c>
      <c r="V193" s="6" t="str">
        <f ca="1">HYPERLINK("#"&amp;CELL("direccion",Tabla_471030!A189),"186")</f>
        <v>186</v>
      </c>
      <c r="W193" s="6" t="str">
        <f ca="1">HYPERLINK("#"&amp;CELL("direccion",Tabla_471041!A189),"186")</f>
        <v>186</v>
      </c>
      <c r="X193" s="6" t="str">
        <f ca="1">HYPERLINK("#"&amp;CELL("direccion",Tabla_471031!A189),"186")</f>
        <v>186</v>
      </c>
      <c r="Y193" s="6" t="str">
        <f ca="1">HYPERLINK("#"&amp;CELL("direccion",Tabla_471032!A189),"186")</f>
        <v>186</v>
      </c>
      <c r="Z193" s="6" t="str">
        <f ca="1">HYPERLINK("#"&amp;CELL("direccion",Tabla_471059!A189),"186")</f>
        <v>186</v>
      </c>
      <c r="AA193" s="6" t="str">
        <f ca="1">HYPERLINK("#"&amp;CELL("direccion",Tabla_471071!A189),"186")</f>
        <v>186</v>
      </c>
      <c r="AB193" s="6" t="str">
        <f ca="1">HYPERLINK("#"&amp;CELL("direccion",Tabla_471062!A189),"186")</f>
        <v>186</v>
      </c>
      <c r="AC193" s="6" t="str">
        <f ca="1">HYPERLINK("#"&amp;CELL("direccion",Tabla_471074!A189),"186")</f>
        <v>186</v>
      </c>
      <c r="AD193" t="s">
        <v>213</v>
      </c>
      <c r="AE193" s="3">
        <v>45657</v>
      </c>
    </row>
    <row r="194" spans="1:31" x14ac:dyDescent="0.25">
      <c r="A194">
        <v>2024</v>
      </c>
      <c r="B194" s="3">
        <v>45566</v>
      </c>
      <c r="C194" s="3">
        <v>45657</v>
      </c>
      <c r="D194" t="s">
        <v>84</v>
      </c>
      <c r="E194">
        <v>89</v>
      </c>
      <c r="F194" t="s">
        <v>313</v>
      </c>
      <c r="G194" t="s">
        <v>313</v>
      </c>
      <c r="H194" t="s">
        <v>225</v>
      </c>
      <c r="I194" t="s">
        <v>650</v>
      </c>
      <c r="J194" t="s">
        <v>709</v>
      </c>
      <c r="K194" t="s">
        <v>710</v>
      </c>
      <c r="L194" t="s">
        <v>91</v>
      </c>
      <c r="M194">
        <v>8399</v>
      </c>
      <c r="N194" t="s">
        <v>212</v>
      </c>
      <c r="O194">
        <v>6909.9000000000005</v>
      </c>
      <c r="P194" t="s">
        <v>212</v>
      </c>
      <c r="Q194" s="6" t="str">
        <f ca="1">HYPERLINK("#"&amp;CELL("direccion",Tabla_471065!A190),"187")</f>
        <v>187</v>
      </c>
      <c r="R194" s="6" t="str">
        <f ca="1">HYPERLINK("#"&amp;CELL("direccion",Tabla_471039!A190),"187")</f>
        <v>187</v>
      </c>
      <c r="S194" s="6" t="str">
        <f ca="1">HYPERLINK("#"&amp;CELL("direccion",Tabla_471067!A190),"187")</f>
        <v>187</v>
      </c>
      <c r="T194" s="6" t="str">
        <f ca="1">HYPERLINK("#"&amp;CELL("direccion",Tabla_471023!A190),"187")</f>
        <v>187</v>
      </c>
      <c r="U194" s="6" t="str">
        <f ca="1">HYPERLINK("#"&amp;CELL("direccion",Tabla_471047!A190),"187")</f>
        <v>187</v>
      </c>
      <c r="V194" s="6" t="str">
        <f ca="1">HYPERLINK("#"&amp;CELL("direccion",Tabla_471030!A190),"187")</f>
        <v>187</v>
      </c>
      <c r="W194" s="6" t="str">
        <f ca="1">HYPERLINK("#"&amp;CELL("direccion",Tabla_471041!A190),"187")</f>
        <v>187</v>
      </c>
      <c r="X194" s="6" t="str">
        <f ca="1">HYPERLINK("#"&amp;CELL("direccion",Tabla_471031!A190),"187")</f>
        <v>187</v>
      </c>
      <c r="Y194" s="6" t="str">
        <f ca="1">HYPERLINK("#"&amp;CELL("direccion",Tabla_471032!A190),"187")</f>
        <v>187</v>
      </c>
      <c r="Z194" s="6" t="str">
        <f ca="1">HYPERLINK("#"&amp;CELL("direccion",Tabla_471059!A190),"187")</f>
        <v>187</v>
      </c>
      <c r="AA194" s="6" t="str">
        <f ca="1">HYPERLINK("#"&amp;CELL("direccion",Tabla_471071!A190),"187")</f>
        <v>187</v>
      </c>
      <c r="AB194" s="6" t="str">
        <f ca="1">HYPERLINK("#"&amp;CELL("direccion",Tabla_471062!A190),"187")</f>
        <v>187</v>
      </c>
      <c r="AC194" s="6" t="str">
        <f ca="1">HYPERLINK("#"&amp;CELL("direccion",Tabla_471074!A190),"187")</f>
        <v>187</v>
      </c>
      <c r="AD194" t="s">
        <v>213</v>
      </c>
      <c r="AE194" s="3">
        <v>45657</v>
      </c>
    </row>
    <row r="195" spans="1:31" x14ac:dyDescent="0.25">
      <c r="A195">
        <v>2024</v>
      </c>
      <c r="B195" s="3">
        <v>45566</v>
      </c>
      <c r="C195" s="3">
        <v>45657</v>
      </c>
      <c r="D195" t="s">
        <v>84</v>
      </c>
      <c r="E195">
        <v>89</v>
      </c>
      <c r="F195" t="s">
        <v>312</v>
      </c>
      <c r="G195" t="s">
        <v>312</v>
      </c>
      <c r="H195" t="s">
        <v>225</v>
      </c>
      <c r="I195" t="s">
        <v>711</v>
      </c>
      <c r="J195" t="s">
        <v>332</v>
      </c>
      <c r="K195" t="s">
        <v>712</v>
      </c>
      <c r="L195" t="s">
        <v>92</v>
      </c>
      <c r="M195">
        <v>8399</v>
      </c>
      <c r="N195" t="s">
        <v>212</v>
      </c>
      <c r="O195">
        <v>6909.9000000000005</v>
      </c>
      <c r="P195" t="s">
        <v>212</v>
      </c>
      <c r="Q195" s="6" t="str">
        <f ca="1">HYPERLINK("#"&amp;CELL("direccion",Tabla_471065!A191),"188")</f>
        <v>188</v>
      </c>
      <c r="R195" s="6" t="str">
        <f ca="1">HYPERLINK("#"&amp;CELL("direccion",Tabla_471039!A191),"188")</f>
        <v>188</v>
      </c>
      <c r="S195" s="6" t="str">
        <f ca="1">HYPERLINK("#"&amp;CELL("direccion",Tabla_471067!A191),"188")</f>
        <v>188</v>
      </c>
      <c r="T195" s="6" t="str">
        <f ca="1">HYPERLINK("#"&amp;CELL("direccion",Tabla_471023!A191),"188")</f>
        <v>188</v>
      </c>
      <c r="U195" s="6" t="str">
        <f ca="1">HYPERLINK("#"&amp;CELL("direccion",Tabla_471047!A191),"188")</f>
        <v>188</v>
      </c>
      <c r="V195" s="6" t="str">
        <f ca="1">HYPERLINK("#"&amp;CELL("direccion",Tabla_471030!A191),"188")</f>
        <v>188</v>
      </c>
      <c r="W195" s="6" t="str">
        <f ca="1">HYPERLINK("#"&amp;CELL("direccion",Tabla_471041!A191),"188")</f>
        <v>188</v>
      </c>
      <c r="X195" s="6" t="str">
        <f ca="1">HYPERLINK("#"&amp;CELL("direccion",Tabla_471031!A191),"188")</f>
        <v>188</v>
      </c>
      <c r="Y195" s="6" t="str">
        <f ca="1">HYPERLINK("#"&amp;CELL("direccion",Tabla_471032!A191),"188")</f>
        <v>188</v>
      </c>
      <c r="Z195" s="6" t="str">
        <f ca="1">HYPERLINK("#"&amp;CELL("direccion",Tabla_471059!A191),"188")</f>
        <v>188</v>
      </c>
      <c r="AA195" s="6" t="str">
        <f ca="1">HYPERLINK("#"&amp;CELL("direccion",Tabla_471071!A191),"188")</f>
        <v>188</v>
      </c>
      <c r="AB195" s="6" t="str">
        <f ca="1">HYPERLINK("#"&amp;CELL("direccion",Tabla_471062!A191),"188")</f>
        <v>188</v>
      </c>
      <c r="AC195" s="6" t="str">
        <f ca="1">HYPERLINK("#"&amp;CELL("direccion",Tabla_471074!A191),"188")</f>
        <v>188</v>
      </c>
      <c r="AD195" t="s">
        <v>213</v>
      </c>
      <c r="AE195" s="3">
        <v>45657</v>
      </c>
    </row>
    <row r="196" spans="1:31" x14ac:dyDescent="0.25">
      <c r="A196">
        <v>2024</v>
      </c>
      <c r="B196" s="3">
        <v>45566</v>
      </c>
      <c r="C196" s="3">
        <v>45657</v>
      </c>
      <c r="D196" t="s">
        <v>84</v>
      </c>
      <c r="E196">
        <v>89</v>
      </c>
      <c r="F196" t="s">
        <v>311</v>
      </c>
      <c r="G196" t="s">
        <v>311</v>
      </c>
      <c r="H196" t="s">
        <v>225</v>
      </c>
      <c r="I196" t="s">
        <v>713</v>
      </c>
      <c r="J196" t="s">
        <v>389</v>
      </c>
      <c r="K196" t="s">
        <v>588</v>
      </c>
      <c r="L196" t="s">
        <v>92</v>
      </c>
      <c r="M196">
        <v>8399</v>
      </c>
      <c r="N196" t="s">
        <v>212</v>
      </c>
      <c r="O196">
        <v>6909.9000000000005</v>
      </c>
      <c r="P196" t="s">
        <v>212</v>
      </c>
      <c r="Q196" s="6" t="str">
        <f ca="1">HYPERLINK("#"&amp;CELL("direccion",Tabla_471065!A192),"189")</f>
        <v>189</v>
      </c>
      <c r="R196" s="6" t="str">
        <f ca="1">HYPERLINK("#"&amp;CELL("direccion",Tabla_471039!A192),"189")</f>
        <v>189</v>
      </c>
      <c r="S196" s="6" t="str">
        <f ca="1">HYPERLINK("#"&amp;CELL("direccion",Tabla_471067!A192),"189")</f>
        <v>189</v>
      </c>
      <c r="T196" s="6" t="str">
        <f ca="1">HYPERLINK("#"&amp;CELL("direccion",Tabla_471023!A192),"189")</f>
        <v>189</v>
      </c>
      <c r="U196" s="6" t="str">
        <f ca="1">HYPERLINK("#"&amp;CELL("direccion",Tabla_471047!A192),"189")</f>
        <v>189</v>
      </c>
      <c r="V196" s="6" t="str">
        <f ca="1">HYPERLINK("#"&amp;CELL("direccion",Tabla_471030!A192),"189")</f>
        <v>189</v>
      </c>
      <c r="W196" s="6" t="str">
        <f ca="1">HYPERLINK("#"&amp;CELL("direccion",Tabla_471041!A192),"189")</f>
        <v>189</v>
      </c>
      <c r="X196" s="6" t="str">
        <f ca="1">HYPERLINK("#"&amp;CELL("direccion",Tabla_471031!A192),"189")</f>
        <v>189</v>
      </c>
      <c r="Y196" s="6" t="str">
        <f ca="1">HYPERLINK("#"&amp;CELL("direccion",Tabla_471032!A192),"189")</f>
        <v>189</v>
      </c>
      <c r="Z196" s="6" t="str">
        <f ca="1">HYPERLINK("#"&amp;CELL("direccion",Tabla_471059!A192),"189")</f>
        <v>189</v>
      </c>
      <c r="AA196" s="6" t="str">
        <f ca="1">HYPERLINK("#"&amp;CELL("direccion",Tabla_471071!A192),"189")</f>
        <v>189</v>
      </c>
      <c r="AB196" s="6" t="str">
        <f ca="1">HYPERLINK("#"&amp;CELL("direccion",Tabla_471062!A192),"189")</f>
        <v>189</v>
      </c>
      <c r="AC196" s="6" t="str">
        <f ca="1">HYPERLINK("#"&amp;CELL("direccion",Tabla_471074!A192),"189")</f>
        <v>189</v>
      </c>
      <c r="AD196" t="s">
        <v>213</v>
      </c>
      <c r="AE196" s="3">
        <v>45657</v>
      </c>
    </row>
    <row r="197" spans="1:31" x14ac:dyDescent="0.25">
      <c r="A197">
        <v>2024</v>
      </c>
      <c r="B197" s="3">
        <v>45566</v>
      </c>
      <c r="C197" s="3">
        <v>45657</v>
      </c>
      <c r="D197" t="s">
        <v>84</v>
      </c>
      <c r="E197">
        <v>89</v>
      </c>
      <c r="F197" t="s">
        <v>311</v>
      </c>
      <c r="G197" t="s">
        <v>311</v>
      </c>
      <c r="H197" t="s">
        <v>225</v>
      </c>
      <c r="I197" t="s">
        <v>714</v>
      </c>
      <c r="J197" t="s">
        <v>715</v>
      </c>
      <c r="K197" t="s">
        <v>485</v>
      </c>
      <c r="L197" t="s">
        <v>92</v>
      </c>
      <c r="M197">
        <v>8399</v>
      </c>
      <c r="N197" t="s">
        <v>212</v>
      </c>
      <c r="O197">
        <v>6909.9000000000005</v>
      </c>
      <c r="P197" t="s">
        <v>212</v>
      </c>
      <c r="Q197" s="6" t="str">
        <f ca="1">HYPERLINK("#"&amp;CELL("direccion",Tabla_471065!A193),"190")</f>
        <v>190</v>
      </c>
      <c r="R197" s="6" t="str">
        <f ca="1">HYPERLINK("#"&amp;CELL("direccion",Tabla_471039!A193),"190")</f>
        <v>190</v>
      </c>
      <c r="S197" s="6" t="str">
        <f ca="1">HYPERLINK("#"&amp;CELL("direccion",Tabla_471067!A193),"190")</f>
        <v>190</v>
      </c>
      <c r="T197" s="6" t="str">
        <f ca="1">HYPERLINK("#"&amp;CELL("direccion",Tabla_471023!A193),"190")</f>
        <v>190</v>
      </c>
      <c r="U197" s="6" t="str">
        <f ca="1">HYPERLINK("#"&amp;CELL("direccion",Tabla_471047!A193),"190")</f>
        <v>190</v>
      </c>
      <c r="V197" s="6" t="str">
        <f ca="1">HYPERLINK("#"&amp;CELL("direccion",Tabla_471030!A193),"190")</f>
        <v>190</v>
      </c>
      <c r="W197" s="6" t="str">
        <f ca="1">HYPERLINK("#"&amp;CELL("direccion",Tabla_471041!A193),"190")</f>
        <v>190</v>
      </c>
      <c r="X197" s="6" t="str">
        <f ca="1">HYPERLINK("#"&amp;CELL("direccion",Tabla_471031!A193),"190")</f>
        <v>190</v>
      </c>
      <c r="Y197" s="6" t="str">
        <f ca="1">HYPERLINK("#"&amp;CELL("direccion",Tabla_471032!A193),"190")</f>
        <v>190</v>
      </c>
      <c r="Z197" s="6" t="str">
        <f ca="1">HYPERLINK("#"&amp;CELL("direccion",Tabla_471059!A193),"190")</f>
        <v>190</v>
      </c>
      <c r="AA197" s="6" t="str">
        <f ca="1">HYPERLINK("#"&amp;CELL("direccion",Tabla_471071!A193),"190")</f>
        <v>190</v>
      </c>
      <c r="AB197" s="6" t="str">
        <f ca="1">HYPERLINK("#"&amp;CELL("direccion",Tabla_471062!A193),"190")</f>
        <v>190</v>
      </c>
      <c r="AC197" s="6" t="str">
        <f ca="1">HYPERLINK("#"&amp;CELL("direccion",Tabla_471074!A193),"190")</f>
        <v>190</v>
      </c>
      <c r="AD197" t="s">
        <v>213</v>
      </c>
      <c r="AE197" s="3">
        <v>45657</v>
      </c>
    </row>
    <row r="198" spans="1:31" x14ac:dyDescent="0.25">
      <c r="A198">
        <v>2024</v>
      </c>
      <c r="B198" s="3">
        <v>45566</v>
      </c>
      <c r="C198" s="3">
        <v>45657</v>
      </c>
      <c r="D198" t="s">
        <v>84</v>
      </c>
      <c r="E198">
        <v>89</v>
      </c>
      <c r="F198" t="s">
        <v>311</v>
      </c>
      <c r="G198" t="s">
        <v>311</v>
      </c>
      <c r="H198" t="s">
        <v>225</v>
      </c>
      <c r="I198" t="s">
        <v>716</v>
      </c>
      <c r="J198" t="s">
        <v>717</v>
      </c>
      <c r="K198" t="s">
        <v>642</v>
      </c>
      <c r="L198" t="s">
        <v>92</v>
      </c>
      <c r="M198">
        <v>7364</v>
      </c>
      <c r="N198" t="s">
        <v>212</v>
      </c>
      <c r="O198">
        <v>6315.08</v>
      </c>
      <c r="P198" t="s">
        <v>212</v>
      </c>
      <c r="Q198" s="6" t="str">
        <f ca="1">HYPERLINK("#"&amp;CELL("direccion",Tabla_471065!A194),"191")</f>
        <v>191</v>
      </c>
      <c r="R198" s="6" t="str">
        <f ca="1">HYPERLINK("#"&amp;CELL("direccion",Tabla_471039!A194),"191")</f>
        <v>191</v>
      </c>
      <c r="S198" s="6" t="str">
        <f ca="1">HYPERLINK("#"&amp;CELL("direccion",Tabla_471067!A194),"191")</f>
        <v>191</v>
      </c>
      <c r="T198" s="6" t="str">
        <f ca="1">HYPERLINK("#"&amp;CELL("direccion",Tabla_471023!A194),"191")</f>
        <v>191</v>
      </c>
      <c r="U198" s="6" t="str">
        <f ca="1">HYPERLINK("#"&amp;CELL("direccion",Tabla_471047!A194),"191")</f>
        <v>191</v>
      </c>
      <c r="V198" s="6" t="str">
        <f ca="1">HYPERLINK("#"&amp;CELL("direccion",Tabla_471030!A194),"191")</f>
        <v>191</v>
      </c>
      <c r="W198" s="6" t="str">
        <f ca="1">HYPERLINK("#"&amp;CELL("direccion",Tabla_471041!A194),"191")</f>
        <v>191</v>
      </c>
      <c r="X198" s="6" t="str">
        <f ca="1">HYPERLINK("#"&amp;CELL("direccion",Tabla_471031!A194),"191")</f>
        <v>191</v>
      </c>
      <c r="Y198" s="6" t="str">
        <f ca="1">HYPERLINK("#"&amp;CELL("direccion",Tabla_471032!A194),"191")</f>
        <v>191</v>
      </c>
      <c r="Z198" s="6" t="str">
        <f ca="1">HYPERLINK("#"&amp;CELL("direccion",Tabla_471059!A194),"191")</f>
        <v>191</v>
      </c>
      <c r="AA198" s="6" t="str">
        <f ca="1">HYPERLINK("#"&amp;CELL("direccion",Tabla_471071!A194),"191")</f>
        <v>191</v>
      </c>
      <c r="AB198" s="6" t="str">
        <f ca="1">HYPERLINK("#"&amp;CELL("direccion",Tabla_471062!A194),"191")</f>
        <v>191</v>
      </c>
      <c r="AC198" s="6" t="str">
        <f ca="1">HYPERLINK("#"&amp;CELL("direccion",Tabla_471074!A194),"191")</f>
        <v>191</v>
      </c>
      <c r="AD198" t="s">
        <v>213</v>
      </c>
      <c r="AE198" s="3">
        <v>45657</v>
      </c>
    </row>
    <row r="199" spans="1:31" x14ac:dyDescent="0.25">
      <c r="A199">
        <v>2024</v>
      </c>
      <c r="B199" s="3">
        <v>45566</v>
      </c>
      <c r="C199" s="3">
        <v>45657</v>
      </c>
      <c r="D199" t="s">
        <v>84</v>
      </c>
      <c r="E199">
        <v>89</v>
      </c>
      <c r="F199" t="s">
        <v>311</v>
      </c>
      <c r="G199" t="s">
        <v>311</v>
      </c>
      <c r="H199" t="s">
        <v>225</v>
      </c>
      <c r="I199" t="s">
        <v>718</v>
      </c>
      <c r="J199" t="s">
        <v>719</v>
      </c>
      <c r="K199" t="s">
        <v>398</v>
      </c>
      <c r="L199" t="s">
        <v>91</v>
      </c>
      <c r="M199">
        <v>7364</v>
      </c>
      <c r="N199" t="s">
        <v>212</v>
      </c>
      <c r="O199">
        <v>6315.08</v>
      </c>
      <c r="P199" t="s">
        <v>212</v>
      </c>
      <c r="Q199" s="6" t="str">
        <f ca="1">HYPERLINK("#"&amp;CELL("direccion",Tabla_471065!A195),"192")</f>
        <v>192</v>
      </c>
      <c r="R199" s="6" t="str">
        <f ca="1">HYPERLINK("#"&amp;CELL("direccion",Tabla_471039!A195),"192")</f>
        <v>192</v>
      </c>
      <c r="S199" s="6" t="str">
        <f ca="1">HYPERLINK("#"&amp;CELL("direccion",Tabla_471067!A195),"192")</f>
        <v>192</v>
      </c>
      <c r="T199" s="6" t="str">
        <f ca="1">HYPERLINK("#"&amp;CELL("direccion",Tabla_471023!A195),"192")</f>
        <v>192</v>
      </c>
      <c r="U199" s="6" t="str">
        <f ca="1">HYPERLINK("#"&amp;CELL("direccion",Tabla_471047!A195),"192")</f>
        <v>192</v>
      </c>
      <c r="V199" s="6" t="str">
        <f ca="1">HYPERLINK("#"&amp;CELL("direccion",Tabla_471030!A195),"192")</f>
        <v>192</v>
      </c>
      <c r="W199" s="6" t="str">
        <f ca="1">HYPERLINK("#"&amp;CELL("direccion",Tabla_471041!A195),"192")</f>
        <v>192</v>
      </c>
      <c r="X199" s="6" t="str">
        <f ca="1">HYPERLINK("#"&amp;CELL("direccion",Tabla_471031!A195),"192")</f>
        <v>192</v>
      </c>
      <c r="Y199" s="6" t="str">
        <f ca="1">HYPERLINK("#"&amp;CELL("direccion",Tabla_471032!A195),"192")</f>
        <v>192</v>
      </c>
      <c r="Z199" s="6" t="str">
        <f ca="1">HYPERLINK("#"&amp;CELL("direccion",Tabla_471059!A195),"192")</f>
        <v>192</v>
      </c>
      <c r="AA199" s="6" t="str">
        <f ca="1">HYPERLINK("#"&amp;CELL("direccion",Tabla_471071!A195),"192")</f>
        <v>192</v>
      </c>
      <c r="AB199" s="6" t="str">
        <f ca="1">HYPERLINK("#"&amp;CELL("direccion",Tabla_471062!A195),"192")</f>
        <v>192</v>
      </c>
      <c r="AC199" s="6" t="str">
        <f ca="1">HYPERLINK("#"&amp;CELL("direccion",Tabla_471074!A195),"192")</f>
        <v>192</v>
      </c>
      <c r="AD199" t="s">
        <v>213</v>
      </c>
      <c r="AE199" s="3">
        <v>45657</v>
      </c>
    </row>
    <row r="200" spans="1:31" x14ac:dyDescent="0.25">
      <c r="A200">
        <v>2024</v>
      </c>
      <c r="B200" s="3">
        <v>45566</v>
      </c>
      <c r="C200" s="3">
        <v>45657</v>
      </c>
      <c r="D200" t="s">
        <v>84</v>
      </c>
      <c r="E200">
        <v>89</v>
      </c>
      <c r="F200" t="s">
        <v>311</v>
      </c>
      <c r="G200" t="s">
        <v>311</v>
      </c>
      <c r="H200" t="s">
        <v>225</v>
      </c>
      <c r="I200" t="s">
        <v>720</v>
      </c>
      <c r="J200" t="s">
        <v>409</v>
      </c>
      <c r="K200" t="s">
        <v>649</v>
      </c>
      <c r="L200" t="s">
        <v>92</v>
      </c>
      <c r="M200">
        <v>7364</v>
      </c>
      <c r="N200" t="s">
        <v>212</v>
      </c>
      <c r="O200">
        <v>6315.08</v>
      </c>
      <c r="P200" t="s">
        <v>212</v>
      </c>
      <c r="Q200" s="6" t="str">
        <f ca="1">HYPERLINK("#"&amp;CELL("direccion",Tabla_471065!A196),"193")</f>
        <v>193</v>
      </c>
      <c r="R200" s="6" t="str">
        <f ca="1">HYPERLINK("#"&amp;CELL("direccion",Tabla_471039!A196),"193")</f>
        <v>193</v>
      </c>
      <c r="S200" s="6" t="str">
        <f ca="1">HYPERLINK("#"&amp;CELL("direccion",Tabla_471067!A196),"193")</f>
        <v>193</v>
      </c>
      <c r="T200" s="6" t="str">
        <f ca="1">HYPERLINK("#"&amp;CELL("direccion",Tabla_471023!A196),"193")</f>
        <v>193</v>
      </c>
      <c r="U200" s="6" t="str">
        <f ca="1">HYPERLINK("#"&amp;CELL("direccion",Tabla_471047!A196),"193")</f>
        <v>193</v>
      </c>
      <c r="V200" s="6" t="str">
        <f ca="1">HYPERLINK("#"&amp;CELL("direccion",Tabla_471030!A196),"193")</f>
        <v>193</v>
      </c>
      <c r="W200" s="6" t="str">
        <f ca="1">HYPERLINK("#"&amp;CELL("direccion",Tabla_471041!A196),"193")</f>
        <v>193</v>
      </c>
      <c r="X200" s="6" t="str">
        <f ca="1">HYPERLINK("#"&amp;CELL("direccion",Tabla_471031!A196),"193")</f>
        <v>193</v>
      </c>
      <c r="Y200" s="6" t="str">
        <f ca="1">HYPERLINK("#"&amp;CELL("direccion",Tabla_471032!A196),"193")</f>
        <v>193</v>
      </c>
      <c r="Z200" s="6" t="str">
        <f ca="1">HYPERLINK("#"&amp;CELL("direccion",Tabla_471059!A196),"193")</f>
        <v>193</v>
      </c>
      <c r="AA200" s="6" t="str">
        <f ca="1">HYPERLINK("#"&amp;CELL("direccion",Tabla_471071!A196),"193")</f>
        <v>193</v>
      </c>
      <c r="AB200" s="6" t="str">
        <f ca="1">HYPERLINK("#"&amp;CELL("direccion",Tabla_471062!A196),"193")</f>
        <v>193</v>
      </c>
      <c r="AC200" s="6" t="str">
        <f ca="1">HYPERLINK("#"&amp;CELL("direccion",Tabla_471074!A196),"193")</f>
        <v>193</v>
      </c>
      <c r="AD200" t="s">
        <v>213</v>
      </c>
      <c r="AE200" s="3">
        <v>45657</v>
      </c>
    </row>
    <row r="201" spans="1:31" x14ac:dyDescent="0.25">
      <c r="A201">
        <v>2024</v>
      </c>
      <c r="B201" s="3">
        <v>45566</v>
      </c>
      <c r="C201" s="3">
        <v>45657</v>
      </c>
      <c r="D201" t="s">
        <v>84</v>
      </c>
      <c r="E201">
        <v>89</v>
      </c>
      <c r="F201" t="s">
        <v>311</v>
      </c>
      <c r="G201" t="s">
        <v>311</v>
      </c>
      <c r="H201" t="s">
        <v>225</v>
      </c>
      <c r="I201" t="s">
        <v>721</v>
      </c>
      <c r="J201" t="s">
        <v>722</v>
      </c>
      <c r="K201" t="s">
        <v>346</v>
      </c>
      <c r="L201" t="s">
        <v>92</v>
      </c>
      <c r="M201">
        <v>8399</v>
      </c>
      <c r="N201" t="s">
        <v>212</v>
      </c>
      <c r="O201">
        <v>6909.9000000000005</v>
      </c>
      <c r="P201" t="s">
        <v>212</v>
      </c>
      <c r="Q201" s="6" t="str">
        <f ca="1">HYPERLINK("#"&amp;CELL("direccion",Tabla_471065!A197),"194")</f>
        <v>194</v>
      </c>
      <c r="R201" s="6" t="str">
        <f ca="1">HYPERLINK("#"&amp;CELL("direccion",Tabla_471039!A197),"194")</f>
        <v>194</v>
      </c>
      <c r="S201" s="6" t="str">
        <f ca="1">HYPERLINK("#"&amp;CELL("direccion",Tabla_471067!A197),"194")</f>
        <v>194</v>
      </c>
      <c r="T201" s="6" t="str">
        <f ca="1">HYPERLINK("#"&amp;CELL("direccion",Tabla_471023!A197),"194")</f>
        <v>194</v>
      </c>
      <c r="U201" s="6" t="str">
        <f ca="1">HYPERLINK("#"&amp;CELL("direccion",Tabla_471047!A197),"194")</f>
        <v>194</v>
      </c>
      <c r="V201" s="6" t="str">
        <f ca="1">HYPERLINK("#"&amp;CELL("direccion",Tabla_471030!A197),"194")</f>
        <v>194</v>
      </c>
      <c r="W201" s="6" t="str">
        <f ca="1">HYPERLINK("#"&amp;CELL("direccion",Tabla_471041!A197),"194")</f>
        <v>194</v>
      </c>
      <c r="X201" s="6" t="str">
        <f ca="1">HYPERLINK("#"&amp;CELL("direccion",Tabla_471031!A197),"194")</f>
        <v>194</v>
      </c>
      <c r="Y201" s="6" t="str">
        <f ca="1">HYPERLINK("#"&amp;CELL("direccion",Tabla_471032!A197),"194")</f>
        <v>194</v>
      </c>
      <c r="Z201" s="6" t="str">
        <f ca="1">HYPERLINK("#"&amp;CELL("direccion",Tabla_471059!A197),"194")</f>
        <v>194</v>
      </c>
      <c r="AA201" s="6" t="str">
        <f ca="1">HYPERLINK("#"&amp;CELL("direccion",Tabla_471071!A197),"194")</f>
        <v>194</v>
      </c>
      <c r="AB201" s="6" t="str">
        <f ca="1">HYPERLINK("#"&amp;CELL("direccion",Tabla_471062!A197),"194")</f>
        <v>194</v>
      </c>
      <c r="AC201" s="6" t="str">
        <f ca="1">HYPERLINK("#"&amp;CELL("direccion",Tabla_471074!A197),"194")</f>
        <v>194</v>
      </c>
      <c r="AD201" t="s">
        <v>213</v>
      </c>
      <c r="AE201" s="3">
        <v>45657</v>
      </c>
    </row>
    <row r="202" spans="1:31" x14ac:dyDescent="0.25">
      <c r="A202">
        <v>2024</v>
      </c>
      <c r="B202" s="3">
        <v>45566</v>
      </c>
      <c r="C202" s="3">
        <v>45657</v>
      </c>
      <c r="D202" t="s">
        <v>84</v>
      </c>
      <c r="E202">
        <v>89</v>
      </c>
      <c r="F202" t="s">
        <v>311</v>
      </c>
      <c r="G202" t="s">
        <v>311</v>
      </c>
      <c r="H202" t="s">
        <v>225</v>
      </c>
      <c r="I202" t="s">
        <v>723</v>
      </c>
      <c r="J202" t="s">
        <v>724</v>
      </c>
      <c r="K202" t="s">
        <v>725</v>
      </c>
      <c r="L202" t="s">
        <v>92</v>
      </c>
      <c r="M202">
        <v>8399</v>
      </c>
      <c r="N202" t="s">
        <v>212</v>
      </c>
      <c r="O202">
        <v>6909.9000000000005</v>
      </c>
      <c r="P202" t="s">
        <v>212</v>
      </c>
      <c r="Q202" s="6" t="str">
        <f ca="1">HYPERLINK("#"&amp;CELL("direccion",Tabla_471065!A198),"195")</f>
        <v>195</v>
      </c>
      <c r="R202" s="6" t="str">
        <f ca="1">HYPERLINK("#"&amp;CELL("direccion",Tabla_471039!A198),"195")</f>
        <v>195</v>
      </c>
      <c r="S202" s="6" t="str">
        <f ca="1">HYPERLINK("#"&amp;CELL("direccion",Tabla_471067!A198),"195")</f>
        <v>195</v>
      </c>
      <c r="T202" s="6" t="str">
        <f ca="1">HYPERLINK("#"&amp;CELL("direccion",Tabla_471023!A198),"195")</f>
        <v>195</v>
      </c>
      <c r="U202" s="6" t="str">
        <f ca="1">HYPERLINK("#"&amp;CELL("direccion",Tabla_471047!A198),"195")</f>
        <v>195</v>
      </c>
      <c r="V202" s="6" t="str">
        <f ca="1">HYPERLINK("#"&amp;CELL("direccion",Tabla_471030!A198),"195")</f>
        <v>195</v>
      </c>
      <c r="W202" s="6" t="str">
        <f ca="1">HYPERLINK("#"&amp;CELL("direccion",Tabla_471041!A198),"195")</f>
        <v>195</v>
      </c>
      <c r="X202" s="6" t="str">
        <f ca="1">HYPERLINK("#"&amp;CELL("direccion",Tabla_471031!A198),"195")</f>
        <v>195</v>
      </c>
      <c r="Y202" s="6" t="str">
        <f ca="1">HYPERLINK("#"&amp;CELL("direccion",Tabla_471032!A198),"195")</f>
        <v>195</v>
      </c>
      <c r="Z202" s="6" t="str">
        <f ca="1">HYPERLINK("#"&amp;CELL("direccion",Tabla_471059!A198),"195")</f>
        <v>195</v>
      </c>
      <c r="AA202" s="6" t="str">
        <f ca="1">HYPERLINK("#"&amp;CELL("direccion",Tabla_471071!A198),"195")</f>
        <v>195</v>
      </c>
      <c r="AB202" s="6" t="str">
        <f ca="1">HYPERLINK("#"&amp;CELL("direccion",Tabla_471062!A198),"195")</f>
        <v>195</v>
      </c>
      <c r="AC202" s="6" t="str">
        <f ca="1">HYPERLINK("#"&amp;CELL("direccion",Tabla_471074!A198),"195")</f>
        <v>195</v>
      </c>
      <c r="AD202" t="s">
        <v>213</v>
      </c>
      <c r="AE202" s="3">
        <v>45657</v>
      </c>
    </row>
    <row r="203" spans="1:31" x14ac:dyDescent="0.25">
      <c r="A203">
        <v>2024</v>
      </c>
      <c r="B203" s="3">
        <v>45566</v>
      </c>
      <c r="C203" s="3">
        <v>45657</v>
      </c>
      <c r="D203" t="s">
        <v>84</v>
      </c>
      <c r="E203">
        <v>89</v>
      </c>
      <c r="F203" t="s">
        <v>302</v>
      </c>
      <c r="G203" t="s">
        <v>302</v>
      </c>
      <c r="H203" t="s">
        <v>225</v>
      </c>
      <c r="I203" t="s">
        <v>726</v>
      </c>
      <c r="J203" t="s">
        <v>410</v>
      </c>
      <c r="K203" t="s">
        <v>727</v>
      </c>
      <c r="L203" t="s">
        <v>92</v>
      </c>
      <c r="M203">
        <v>7364</v>
      </c>
      <c r="N203" t="s">
        <v>212</v>
      </c>
      <c r="O203">
        <v>6315.08</v>
      </c>
      <c r="P203" t="s">
        <v>212</v>
      </c>
      <c r="Q203" s="6" t="str">
        <f ca="1">HYPERLINK("#"&amp;CELL("direccion",Tabla_471065!A199),"196")</f>
        <v>196</v>
      </c>
      <c r="R203" s="6" t="str">
        <f ca="1">HYPERLINK("#"&amp;CELL("direccion",Tabla_471039!A199),"196")</f>
        <v>196</v>
      </c>
      <c r="S203" s="6" t="str">
        <f ca="1">HYPERLINK("#"&amp;CELL("direccion",Tabla_471067!A199),"196")</f>
        <v>196</v>
      </c>
      <c r="T203" s="6" t="str">
        <f ca="1">HYPERLINK("#"&amp;CELL("direccion",Tabla_471023!A199),"196")</f>
        <v>196</v>
      </c>
      <c r="U203" s="6" t="str">
        <f ca="1">HYPERLINK("#"&amp;CELL("direccion",Tabla_471047!A199),"196")</f>
        <v>196</v>
      </c>
      <c r="V203" s="6" t="str">
        <f ca="1">HYPERLINK("#"&amp;CELL("direccion",Tabla_471030!A199),"196")</f>
        <v>196</v>
      </c>
      <c r="W203" s="6" t="str">
        <f ca="1">HYPERLINK("#"&amp;CELL("direccion",Tabla_471041!A199),"196")</f>
        <v>196</v>
      </c>
      <c r="X203" s="6" t="str">
        <f ca="1">HYPERLINK("#"&amp;CELL("direccion",Tabla_471031!A199),"196")</f>
        <v>196</v>
      </c>
      <c r="Y203" s="6" t="str">
        <f ca="1">HYPERLINK("#"&amp;CELL("direccion",Tabla_471032!A199),"196")</f>
        <v>196</v>
      </c>
      <c r="Z203" s="6" t="str">
        <f ca="1">HYPERLINK("#"&amp;CELL("direccion",Tabla_471059!A199),"196")</f>
        <v>196</v>
      </c>
      <c r="AA203" s="6" t="str">
        <f ca="1">HYPERLINK("#"&amp;CELL("direccion",Tabla_471071!A199),"196")</f>
        <v>196</v>
      </c>
      <c r="AB203" s="6" t="str">
        <f ca="1">HYPERLINK("#"&amp;CELL("direccion",Tabla_471062!A199),"196")</f>
        <v>196</v>
      </c>
      <c r="AC203" s="6" t="str">
        <f ca="1">HYPERLINK("#"&amp;CELL("direccion",Tabla_471074!A199),"196")</f>
        <v>196</v>
      </c>
      <c r="AD203" t="s">
        <v>213</v>
      </c>
      <c r="AE203" s="3">
        <v>45657</v>
      </c>
    </row>
    <row r="204" spans="1:31" x14ac:dyDescent="0.25">
      <c r="A204">
        <v>2024</v>
      </c>
      <c r="B204" s="3">
        <v>45566</v>
      </c>
      <c r="C204" s="3">
        <v>45657</v>
      </c>
      <c r="D204" t="s">
        <v>84</v>
      </c>
      <c r="E204">
        <v>89</v>
      </c>
      <c r="F204" t="s">
        <v>311</v>
      </c>
      <c r="G204" t="s">
        <v>311</v>
      </c>
      <c r="H204" t="s">
        <v>225</v>
      </c>
      <c r="I204" t="s">
        <v>728</v>
      </c>
      <c r="J204" t="s">
        <v>410</v>
      </c>
      <c r="K204" t="s">
        <v>729</v>
      </c>
      <c r="L204" t="s">
        <v>91</v>
      </c>
      <c r="M204">
        <v>7364</v>
      </c>
      <c r="N204" t="s">
        <v>212</v>
      </c>
      <c r="O204">
        <v>6315.08</v>
      </c>
      <c r="P204" t="s">
        <v>212</v>
      </c>
      <c r="Q204" s="6" t="str">
        <f ca="1">HYPERLINK("#"&amp;CELL("direccion",Tabla_471065!A200),"197")</f>
        <v>197</v>
      </c>
      <c r="R204" s="6" t="str">
        <f ca="1">HYPERLINK("#"&amp;CELL("direccion",Tabla_471039!A200),"197")</f>
        <v>197</v>
      </c>
      <c r="S204" s="6" t="str">
        <f ca="1">HYPERLINK("#"&amp;CELL("direccion",Tabla_471067!A200),"197")</f>
        <v>197</v>
      </c>
      <c r="T204" s="6" t="str">
        <f ca="1">HYPERLINK("#"&amp;CELL("direccion",Tabla_471023!A200),"197")</f>
        <v>197</v>
      </c>
      <c r="U204" s="6" t="str">
        <f ca="1">HYPERLINK("#"&amp;CELL("direccion",Tabla_471047!A200),"197")</f>
        <v>197</v>
      </c>
      <c r="V204" s="6" t="str">
        <f ca="1">HYPERLINK("#"&amp;CELL("direccion",Tabla_471030!A200),"197")</f>
        <v>197</v>
      </c>
      <c r="W204" s="6" t="str">
        <f ca="1">HYPERLINK("#"&amp;CELL("direccion",Tabla_471041!A200),"197")</f>
        <v>197</v>
      </c>
      <c r="X204" s="6" t="str">
        <f ca="1">HYPERLINK("#"&amp;CELL("direccion",Tabla_471031!A200),"197")</f>
        <v>197</v>
      </c>
      <c r="Y204" s="6" t="str">
        <f ca="1">HYPERLINK("#"&amp;CELL("direccion",Tabla_471032!A200),"197")</f>
        <v>197</v>
      </c>
      <c r="Z204" s="6" t="str">
        <f ca="1">HYPERLINK("#"&amp;CELL("direccion",Tabla_471059!A200),"197")</f>
        <v>197</v>
      </c>
      <c r="AA204" s="6" t="str">
        <f ca="1">HYPERLINK("#"&amp;CELL("direccion",Tabla_471071!A200),"197")</f>
        <v>197</v>
      </c>
      <c r="AB204" s="6" t="str">
        <f ca="1">HYPERLINK("#"&amp;CELL("direccion",Tabla_471062!A200),"197")</f>
        <v>197</v>
      </c>
      <c r="AC204" s="6" t="str">
        <f ca="1">HYPERLINK("#"&amp;CELL("direccion",Tabla_471074!A200),"197")</f>
        <v>197</v>
      </c>
      <c r="AD204" t="s">
        <v>213</v>
      </c>
      <c r="AE204" s="3">
        <v>45657</v>
      </c>
    </row>
    <row r="205" spans="1:31" x14ac:dyDescent="0.25">
      <c r="A205">
        <v>2024</v>
      </c>
      <c r="B205" s="3">
        <v>45566</v>
      </c>
      <c r="C205" s="3">
        <v>45657</v>
      </c>
      <c r="D205" t="s">
        <v>84</v>
      </c>
      <c r="E205">
        <v>89</v>
      </c>
      <c r="F205" t="s">
        <v>313</v>
      </c>
      <c r="G205" t="s">
        <v>313</v>
      </c>
      <c r="H205" t="s">
        <v>225</v>
      </c>
      <c r="I205" t="s">
        <v>730</v>
      </c>
      <c r="J205" t="s">
        <v>731</v>
      </c>
      <c r="K205" t="s">
        <v>732</v>
      </c>
      <c r="L205" t="s">
        <v>92</v>
      </c>
      <c r="M205">
        <v>8399</v>
      </c>
      <c r="N205" t="s">
        <v>212</v>
      </c>
      <c r="O205">
        <v>6909.9000000000005</v>
      </c>
      <c r="P205" t="s">
        <v>212</v>
      </c>
      <c r="Q205" s="6" t="str">
        <f ca="1">HYPERLINK("#"&amp;CELL("direccion",Tabla_471065!A201),"198")</f>
        <v>198</v>
      </c>
      <c r="R205" s="6" t="str">
        <f ca="1">HYPERLINK("#"&amp;CELL("direccion",Tabla_471039!A201),"198")</f>
        <v>198</v>
      </c>
      <c r="S205" s="6" t="str">
        <f ca="1">HYPERLINK("#"&amp;CELL("direccion",Tabla_471067!A201),"198")</f>
        <v>198</v>
      </c>
      <c r="T205" s="6" t="str">
        <f ca="1">HYPERLINK("#"&amp;CELL("direccion",Tabla_471023!A201),"198")</f>
        <v>198</v>
      </c>
      <c r="U205" s="6" t="str">
        <f ca="1">HYPERLINK("#"&amp;CELL("direccion",Tabla_471047!A201),"198")</f>
        <v>198</v>
      </c>
      <c r="V205" s="6" t="str">
        <f ca="1">HYPERLINK("#"&amp;CELL("direccion",Tabla_471030!A201),"198")</f>
        <v>198</v>
      </c>
      <c r="W205" s="6" t="str">
        <f ca="1">HYPERLINK("#"&amp;CELL("direccion",Tabla_471041!A201),"198")</f>
        <v>198</v>
      </c>
      <c r="X205" s="6" t="str">
        <f ca="1">HYPERLINK("#"&amp;CELL("direccion",Tabla_471031!A201),"198")</f>
        <v>198</v>
      </c>
      <c r="Y205" s="6" t="str">
        <f ca="1">HYPERLINK("#"&amp;CELL("direccion",Tabla_471032!A201),"198")</f>
        <v>198</v>
      </c>
      <c r="Z205" s="6" t="str">
        <f ca="1">HYPERLINK("#"&amp;CELL("direccion",Tabla_471059!A201),"198")</f>
        <v>198</v>
      </c>
      <c r="AA205" s="6" t="str">
        <f ca="1">HYPERLINK("#"&amp;CELL("direccion",Tabla_471071!A201),"198")</f>
        <v>198</v>
      </c>
      <c r="AB205" s="6" t="str">
        <f ca="1">HYPERLINK("#"&amp;CELL("direccion",Tabla_471062!A201),"198")</f>
        <v>198</v>
      </c>
      <c r="AC205" s="6" t="str">
        <f ca="1">HYPERLINK("#"&amp;CELL("direccion",Tabla_471074!A201),"198")</f>
        <v>198</v>
      </c>
      <c r="AD205" t="s">
        <v>213</v>
      </c>
      <c r="AE205" s="3">
        <v>45657</v>
      </c>
    </row>
    <row r="206" spans="1:31" x14ac:dyDescent="0.25">
      <c r="A206">
        <v>2024</v>
      </c>
      <c r="B206" s="3">
        <v>45566</v>
      </c>
      <c r="C206" s="3">
        <v>45657</v>
      </c>
      <c r="D206" t="s">
        <v>84</v>
      </c>
      <c r="E206">
        <v>89</v>
      </c>
      <c r="F206" t="s">
        <v>311</v>
      </c>
      <c r="G206" t="s">
        <v>311</v>
      </c>
      <c r="H206" t="s">
        <v>225</v>
      </c>
      <c r="I206" t="s">
        <v>462</v>
      </c>
      <c r="J206" t="s">
        <v>733</v>
      </c>
      <c r="K206" t="s">
        <v>341</v>
      </c>
      <c r="L206" t="s">
        <v>92</v>
      </c>
      <c r="M206">
        <v>8399</v>
      </c>
      <c r="N206" t="s">
        <v>212</v>
      </c>
      <c r="O206">
        <v>6909.9000000000005</v>
      </c>
      <c r="P206" t="s">
        <v>212</v>
      </c>
      <c r="Q206" s="6" t="str">
        <f ca="1">HYPERLINK("#"&amp;CELL("direccion",Tabla_471065!A202),"199")</f>
        <v>199</v>
      </c>
      <c r="R206" s="6" t="str">
        <f ca="1">HYPERLINK("#"&amp;CELL("direccion",Tabla_471039!A202),"199")</f>
        <v>199</v>
      </c>
      <c r="S206" s="6" t="str">
        <f ca="1">HYPERLINK("#"&amp;CELL("direccion",Tabla_471067!A202),"199")</f>
        <v>199</v>
      </c>
      <c r="T206" s="6" t="str">
        <f ca="1">HYPERLINK("#"&amp;CELL("direccion",Tabla_471023!A202),"199")</f>
        <v>199</v>
      </c>
      <c r="U206" s="6" t="str">
        <f ca="1">HYPERLINK("#"&amp;CELL("direccion",Tabla_471047!A202),"199")</f>
        <v>199</v>
      </c>
      <c r="V206" s="6" t="str">
        <f ca="1">HYPERLINK("#"&amp;CELL("direccion",Tabla_471030!A202),"199")</f>
        <v>199</v>
      </c>
      <c r="W206" s="6" t="str">
        <f ca="1">HYPERLINK("#"&amp;CELL("direccion",Tabla_471041!A202),"199")</f>
        <v>199</v>
      </c>
      <c r="X206" s="6" t="str">
        <f ca="1">HYPERLINK("#"&amp;CELL("direccion",Tabla_471031!A202),"199")</f>
        <v>199</v>
      </c>
      <c r="Y206" s="6" t="str">
        <f ca="1">HYPERLINK("#"&amp;CELL("direccion",Tabla_471032!A202),"199")</f>
        <v>199</v>
      </c>
      <c r="Z206" s="6" t="str">
        <f ca="1">HYPERLINK("#"&amp;CELL("direccion",Tabla_471059!A202),"199")</f>
        <v>199</v>
      </c>
      <c r="AA206" s="6" t="str">
        <f ca="1">HYPERLINK("#"&amp;CELL("direccion",Tabla_471071!A202),"199")</f>
        <v>199</v>
      </c>
      <c r="AB206" s="6" t="str">
        <f ca="1">HYPERLINK("#"&amp;CELL("direccion",Tabla_471062!A202),"199")</f>
        <v>199</v>
      </c>
      <c r="AC206" s="6" t="str">
        <f ca="1">HYPERLINK("#"&amp;CELL("direccion",Tabla_471074!A202),"199")</f>
        <v>199</v>
      </c>
      <c r="AD206" t="s">
        <v>213</v>
      </c>
      <c r="AE206" s="3">
        <v>45657</v>
      </c>
    </row>
    <row r="207" spans="1:31" x14ac:dyDescent="0.25">
      <c r="A207">
        <v>2024</v>
      </c>
      <c r="B207" s="3">
        <v>45566</v>
      </c>
      <c r="C207" s="3">
        <v>45657</v>
      </c>
      <c r="D207" t="s">
        <v>84</v>
      </c>
      <c r="E207">
        <v>89</v>
      </c>
      <c r="F207" t="s">
        <v>313</v>
      </c>
      <c r="G207" t="s">
        <v>313</v>
      </c>
      <c r="H207" t="s">
        <v>225</v>
      </c>
      <c r="I207" t="s">
        <v>734</v>
      </c>
      <c r="J207" t="s">
        <v>565</v>
      </c>
      <c r="K207" t="s">
        <v>735</v>
      </c>
      <c r="L207" t="s">
        <v>92</v>
      </c>
      <c r="M207">
        <v>8399</v>
      </c>
      <c r="N207" t="s">
        <v>212</v>
      </c>
      <c r="O207">
        <v>6909.9000000000005</v>
      </c>
      <c r="P207" t="s">
        <v>212</v>
      </c>
      <c r="Q207" s="6" t="str">
        <f ca="1">HYPERLINK("#"&amp;CELL("direccion",Tabla_471065!A203),"200")</f>
        <v>200</v>
      </c>
      <c r="R207" s="6" t="str">
        <f ca="1">HYPERLINK("#"&amp;CELL("direccion",Tabla_471039!A203),"200")</f>
        <v>200</v>
      </c>
      <c r="S207" s="6" t="str">
        <f ca="1">HYPERLINK("#"&amp;CELL("direccion",Tabla_471067!A203),"200")</f>
        <v>200</v>
      </c>
      <c r="T207" s="6" t="str">
        <f ca="1">HYPERLINK("#"&amp;CELL("direccion",Tabla_471023!A203),"200")</f>
        <v>200</v>
      </c>
      <c r="U207" s="6" t="str">
        <f ca="1">HYPERLINK("#"&amp;CELL("direccion",Tabla_471047!A203),"200")</f>
        <v>200</v>
      </c>
      <c r="V207" s="6" t="str">
        <f ca="1">HYPERLINK("#"&amp;CELL("direccion",Tabla_471030!A203),"200")</f>
        <v>200</v>
      </c>
      <c r="W207" s="6" t="str">
        <f ca="1">HYPERLINK("#"&amp;CELL("direccion",Tabla_471041!A203),"200")</f>
        <v>200</v>
      </c>
      <c r="X207" s="6" t="str">
        <f ca="1">HYPERLINK("#"&amp;CELL("direccion",Tabla_471031!A203),"200")</f>
        <v>200</v>
      </c>
      <c r="Y207" s="6" t="str">
        <f ca="1">HYPERLINK("#"&amp;CELL("direccion",Tabla_471032!A203),"200")</f>
        <v>200</v>
      </c>
      <c r="Z207" s="6" t="str">
        <f ca="1">HYPERLINK("#"&amp;CELL("direccion",Tabla_471059!A203),"200")</f>
        <v>200</v>
      </c>
      <c r="AA207" s="6" t="str">
        <f ca="1">HYPERLINK("#"&amp;CELL("direccion",Tabla_471071!A203),"200")</f>
        <v>200</v>
      </c>
      <c r="AB207" s="6" t="str">
        <f ca="1">HYPERLINK("#"&amp;CELL("direccion",Tabla_471062!A203),"200")</f>
        <v>200</v>
      </c>
      <c r="AC207" s="6" t="str">
        <f ca="1">HYPERLINK("#"&amp;CELL("direccion",Tabla_471074!A203),"200")</f>
        <v>200</v>
      </c>
      <c r="AD207" t="s">
        <v>213</v>
      </c>
      <c r="AE207" s="3">
        <v>45657</v>
      </c>
    </row>
    <row r="208" spans="1:31" x14ac:dyDescent="0.25">
      <c r="A208">
        <v>2024</v>
      </c>
      <c r="B208" s="3">
        <v>45566</v>
      </c>
      <c r="C208" s="3">
        <v>45657</v>
      </c>
      <c r="D208" t="s">
        <v>84</v>
      </c>
      <c r="E208">
        <v>89</v>
      </c>
      <c r="F208" t="s">
        <v>312</v>
      </c>
      <c r="G208" t="s">
        <v>312</v>
      </c>
      <c r="H208" t="s">
        <v>225</v>
      </c>
      <c r="I208" t="s">
        <v>736</v>
      </c>
      <c r="J208" t="s">
        <v>737</v>
      </c>
      <c r="K208" t="s">
        <v>323</v>
      </c>
      <c r="L208" t="s">
        <v>92</v>
      </c>
      <c r="M208">
        <v>7364</v>
      </c>
      <c r="N208" t="s">
        <v>212</v>
      </c>
      <c r="O208">
        <v>6315.08</v>
      </c>
      <c r="P208" t="s">
        <v>212</v>
      </c>
      <c r="Q208" s="6" t="str">
        <f ca="1">HYPERLINK("#"&amp;CELL("direccion",Tabla_471065!A204),"201")</f>
        <v>201</v>
      </c>
      <c r="R208" s="6" t="str">
        <f ca="1">HYPERLINK("#"&amp;CELL("direccion",Tabla_471039!A204),"201")</f>
        <v>201</v>
      </c>
      <c r="S208" s="6" t="str">
        <f ca="1">HYPERLINK("#"&amp;CELL("direccion",Tabla_471067!A204),"201")</f>
        <v>201</v>
      </c>
      <c r="T208" s="6" t="str">
        <f ca="1">HYPERLINK("#"&amp;CELL("direccion",Tabla_471023!A204),"201")</f>
        <v>201</v>
      </c>
      <c r="U208" s="6" t="str">
        <f ca="1">HYPERLINK("#"&amp;CELL("direccion",Tabla_471047!A204),"201")</f>
        <v>201</v>
      </c>
      <c r="V208" s="6" t="str">
        <f ca="1">HYPERLINK("#"&amp;CELL("direccion",Tabla_471030!A204),"201")</f>
        <v>201</v>
      </c>
      <c r="W208" s="6" t="str">
        <f ca="1">HYPERLINK("#"&amp;CELL("direccion",Tabla_471041!A204),"201")</f>
        <v>201</v>
      </c>
      <c r="X208" s="6" t="str">
        <f ca="1">HYPERLINK("#"&amp;CELL("direccion",Tabla_471031!A204),"201")</f>
        <v>201</v>
      </c>
      <c r="Y208" s="6" t="str">
        <f ca="1">HYPERLINK("#"&amp;CELL("direccion",Tabla_471032!A204),"201")</f>
        <v>201</v>
      </c>
      <c r="Z208" s="6" t="str">
        <f ca="1">HYPERLINK("#"&amp;CELL("direccion",Tabla_471059!A204),"201")</f>
        <v>201</v>
      </c>
      <c r="AA208" s="6" t="str">
        <f ca="1">HYPERLINK("#"&amp;CELL("direccion",Tabla_471071!A204),"201")</f>
        <v>201</v>
      </c>
      <c r="AB208" s="6" t="str">
        <f ca="1">HYPERLINK("#"&amp;CELL("direccion",Tabla_471062!A204),"201")</f>
        <v>201</v>
      </c>
      <c r="AC208" s="6" t="str">
        <f ca="1">HYPERLINK("#"&amp;CELL("direccion",Tabla_471074!A204),"201")</f>
        <v>201</v>
      </c>
      <c r="AD208" t="s">
        <v>213</v>
      </c>
      <c r="AE208" s="3">
        <v>45657</v>
      </c>
    </row>
    <row r="209" spans="1:31" x14ac:dyDescent="0.25">
      <c r="A209">
        <v>2024</v>
      </c>
      <c r="B209" s="3">
        <v>45566</v>
      </c>
      <c r="C209" s="3">
        <v>45657</v>
      </c>
      <c r="D209" t="s">
        <v>84</v>
      </c>
      <c r="E209">
        <v>89</v>
      </c>
      <c r="F209" t="s">
        <v>311</v>
      </c>
      <c r="G209" t="s">
        <v>311</v>
      </c>
      <c r="H209" t="s">
        <v>225</v>
      </c>
      <c r="I209" t="s">
        <v>738</v>
      </c>
      <c r="J209" t="s">
        <v>380</v>
      </c>
      <c r="K209" t="s">
        <v>346</v>
      </c>
      <c r="L209" t="s">
        <v>91</v>
      </c>
      <c r="M209">
        <v>8399</v>
      </c>
      <c r="N209" t="s">
        <v>212</v>
      </c>
      <c r="O209">
        <v>6909.9000000000005</v>
      </c>
      <c r="P209" t="s">
        <v>212</v>
      </c>
      <c r="Q209" s="6" t="str">
        <f ca="1">HYPERLINK("#"&amp;CELL("direccion",Tabla_471065!A205),"202")</f>
        <v>202</v>
      </c>
      <c r="R209" s="6" t="str">
        <f ca="1">HYPERLINK("#"&amp;CELL("direccion",Tabla_471039!A205),"202")</f>
        <v>202</v>
      </c>
      <c r="S209" s="6" t="str">
        <f ca="1">HYPERLINK("#"&amp;CELL("direccion",Tabla_471067!A205),"202")</f>
        <v>202</v>
      </c>
      <c r="T209" s="6" t="str">
        <f ca="1">HYPERLINK("#"&amp;CELL("direccion",Tabla_471023!A205),"202")</f>
        <v>202</v>
      </c>
      <c r="U209" s="6" t="str">
        <f ca="1">HYPERLINK("#"&amp;CELL("direccion",Tabla_471047!A205),"202")</f>
        <v>202</v>
      </c>
      <c r="V209" s="6" t="str">
        <f ca="1">HYPERLINK("#"&amp;CELL("direccion",Tabla_471030!A205),"202")</f>
        <v>202</v>
      </c>
      <c r="W209" s="6" t="str">
        <f ca="1">HYPERLINK("#"&amp;CELL("direccion",Tabla_471041!A205),"202")</f>
        <v>202</v>
      </c>
      <c r="X209" s="6" t="str">
        <f ca="1">HYPERLINK("#"&amp;CELL("direccion",Tabla_471031!A205),"202")</f>
        <v>202</v>
      </c>
      <c r="Y209" s="6" t="str">
        <f ca="1">HYPERLINK("#"&amp;CELL("direccion",Tabla_471032!A205),"202")</f>
        <v>202</v>
      </c>
      <c r="Z209" s="6" t="str">
        <f ca="1">HYPERLINK("#"&amp;CELL("direccion",Tabla_471059!A205),"202")</f>
        <v>202</v>
      </c>
      <c r="AA209" s="6" t="str">
        <f ca="1">HYPERLINK("#"&amp;CELL("direccion",Tabla_471071!A205),"202")</f>
        <v>202</v>
      </c>
      <c r="AB209" s="6" t="str">
        <f ca="1">HYPERLINK("#"&amp;CELL("direccion",Tabla_471062!A205),"202")</f>
        <v>202</v>
      </c>
      <c r="AC209" s="6" t="str">
        <f ca="1">HYPERLINK("#"&amp;CELL("direccion",Tabla_471074!A205),"202")</f>
        <v>202</v>
      </c>
      <c r="AD209" t="s">
        <v>213</v>
      </c>
      <c r="AE209" s="3">
        <v>45657</v>
      </c>
    </row>
    <row r="210" spans="1:31" x14ac:dyDescent="0.25">
      <c r="A210">
        <v>2024</v>
      </c>
      <c r="B210" s="3">
        <v>45566</v>
      </c>
      <c r="C210" s="3">
        <v>45657</v>
      </c>
      <c r="D210" t="s">
        <v>89</v>
      </c>
      <c r="E210">
        <v>1157</v>
      </c>
      <c r="F210" t="s">
        <v>314</v>
      </c>
      <c r="G210" t="s">
        <v>314</v>
      </c>
      <c r="H210" t="s">
        <v>225</v>
      </c>
      <c r="I210" t="s">
        <v>739</v>
      </c>
      <c r="J210" t="s">
        <v>740</v>
      </c>
      <c r="K210" t="s">
        <v>418</v>
      </c>
      <c r="L210" s="5" t="s">
        <v>91</v>
      </c>
      <c r="M210">
        <v>79433.37</v>
      </c>
      <c r="N210" t="s">
        <v>212</v>
      </c>
      <c r="O210">
        <v>61136.37</v>
      </c>
      <c r="P210" t="s">
        <v>212</v>
      </c>
      <c r="Q210" s="6" t="str">
        <f ca="1">HYPERLINK("#"&amp;CELL("direccion",Tabla_471065!A206),"203")</f>
        <v>203</v>
      </c>
      <c r="R210" s="6" t="str">
        <f ca="1">HYPERLINK("#"&amp;CELL("direccion",Tabla_471039!A206),"203")</f>
        <v>203</v>
      </c>
      <c r="S210" s="6" t="str">
        <f ca="1">HYPERLINK("#"&amp;CELL("direccion",Tabla_471067!A206),"203")</f>
        <v>203</v>
      </c>
      <c r="T210" s="6" t="str">
        <f ca="1">HYPERLINK("#"&amp;CELL("direccion",Tabla_471023!A206),"203")</f>
        <v>203</v>
      </c>
      <c r="U210" s="6" t="str">
        <f ca="1">HYPERLINK("#"&amp;CELL("direccion",Tabla_471047!A206),"203")</f>
        <v>203</v>
      </c>
      <c r="V210" s="6" t="str">
        <f ca="1">HYPERLINK("#"&amp;CELL("direccion",Tabla_471030!A206),"203")</f>
        <v>203</v>
      </c>
      <c r="W210" s="6" t="str">
        <f ca="1">HYPERLINK("#"&amp;CELL("direccion",Tabla_471041!A206),"203")</f>
        <v>203</v>
      </c>
      <c r="X210" s="6" t="str">
        <f ca="1">HYPERLINK("#"&amp;CELL("direccion",Tabla_471031!A206),"203")</f>
        <v>203</v>
      </c>
      <c r="Y210" s="6" t="str">
        <f ca="1">HYPERLINK("#"&amp;CELL("direccion",Tabla_471032!A206),"203")</f>
        <v>203</v>
      </c>
      <c r="Z210" s="6" t="str">
        <f ca="1">HYPERLINK("#"&amp;CELL("direccion",Tabla_471059!A206),"203")</f>
        <v>203</v>
      </c>
      <c r="AA210" s="6" t="str">
        <f ca="1">HYPERLINK("#"&amp;CELL("direccion",Tabla_471071!A206),"203")</f>
        <v>203</v>
      </c>
      <c r="AB210" s="6" t="str">
        <f ca="1">HYPERLINK("#"&amp;CELL("direccion",Tabla_471062!A206),"203")</f>
        <v>203</v>
      </c>
      <c r="AC210" s="6" t="str">
        <f ca="1">HYPERLINK("#"&amp;CELL("direccion",Tabla_471074!A206),"203")</f>
        <v>203</v>
      </c>
      <c r="AD210" t="s">
        <v>213</v>
      </c>
      <c r="AE210" s="3">
        <v>45657</v>
      </c>
    </row>
  </sheetData>
  <mergeCells count="7">
    <mergeCell ref="A6:AF6"/>
    <mergeCell ref="A2:C2"/>
    <mergeCell ref="D2:F2"/>
    <mergeCell ref="G2:I2"/>
    <mergeCell ref="A3:C3"/>
    <mergeCell ref="D3:F3"/>
    <mergeCell ref="G3:I3"/>
  </mergeCells>
  <dataValidations count="2">
    <dataValidation type="list" allowBlank="1" showErrorMessage="1" sqref="D8:D210" xr:uid="{00000000-0002-0000-0000-000000000000}">
      <formula1>Hidden_13</formula1>
    </dataValidation>
    <dataValidation type="list" allowBlank="1" showErrorMessage="1" sqref="L8:L201" xr:uid="{00000000-0002-0000-0000-000001000000}">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206"/>
  <sheetViews>
    <sheetView topLeftCell="A3" workbookViewId="0">
      <selection activeCell="A3" sqref="A3"/>
    </sheetView>
  </sheetViews>
  <sheetFormatPr baseColWidth="10" defaultColWidth="9.140625" defaultRowHeight="15" x14ac:dyDescent="0.25"/>
  <cols>
    <col min="1" max="1" width="4"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93</v>
      </c>
      <c r="C2" t="s">
        <v>94</v>
      </c>
      <c r="D2" t="s">
        <v>95</v>
      </c>
      <c r="E2" t="s">
        <v>96</v>
      </c>
      <c r="F2" t="s">
        <v>97</v>
      </c>
    </row>
    <row r="3" spans="1:6" ht="30" x14ac:dyDescent="0.25">
      <c r="A3" s="1" t="s">
        <v>98</v>
      </c>
      <c r="B3" s="1" t="s">
        <v>99</v>
      </c>
      <c r="C3" s="1" t="s">
        <v>100</v>
      </c>
      <c r="D3" s="1" t="s">
        <v>101</v>
      </c>
      <c r="E3" s="1" t="s">
        <v>102</v>
      </c>
      <c r="F3" s="1" t="s">
        <v>103</v>
      </c>
    </row>
    <row r="4" spans="1:6" x14ac:dyDescent="0.25">
      <c r="A4">
        <v>1</v>
      </c>
      <c r="B4" t="s">
        <v>214</v>
      </c>
      <c r="C4">
        <v>0</v>
      </c>
      <c r="D4">
        <v>0</v>
      </c>
      <c r="E4" t="s">
        <v>212</v>
      </c>
      <c r="F4" t="s">
        <v>215</v>
      </c>
    </row>
    <row r="5" spans="1:6" x14ac:dyDescent="0.25">
      <c r="A5">
        <v>2</v>
      </c>
      <c r="B5" t="s">
        <v>214</v>
      </c>
      <c r="C5">
        <v>0</v>
      </c>
      <c r="D5">
        <v>0</v>
      </c>
      <c r="E5" t="s">
        <v>212</v>
      </c>
      <c r="F5" t="s">
        <v>215</v>
      </c>
    </row>
    <row r="6" spans="1:6" x14ac:dyDescent="0.25">
      <c r="A6">
        <v>3</v>
      </c>
      <c r="B6" t="s">
        <v>214</v>
      </c>
      <c r="C6">
        <v>55</v>
      </c>
      <c r="D6">
        <v>0</v>
      </c>
      <c r="E6" t="s">
        <v>212</v>
      </c>
      <c r="F6" t="s">
        <v>215</v>
      </c>
    </row>
    <row r="7" spans="1:6" x14ac:dyDescent="0.25">
      <c r="A7">
        <v>4</v>
      </c>
      <c r="B7" t="s">
        <v>214</v>
      </c>
      <c r="C7">
        <v>46</v>
      </c>
      <c r="D7">
        <v>0</v>
      </c>
      <c r="E7" t="s">
        <v>212</v>
      </c>
      <c r="F7" t="s">
        <v>215</v>
      </c>
    </row>
    <row r="8" spans="1:6" x14ac:dyDescent="0.25">
      <c r="A8">
        <v>5</v>
      </c>
      <c r="B8" t="s">
        <v>214</v>
      </c>
      <c r="C8">
        <v>136</v>
      </c>
      <c r="D8">
        <v>0</v>
      </c>
      <c r="E8" t="s">
        <v>212</v>
      </c>
      <c r="F8" t="s">
        <v>215</v>
      </c>
    </row>
    <row r="9" spans="1:6" x14ac:dyDescent="0.25">
      <c r="A9">
        <v>6</v>
      </c>
      <c r="B9" t="s">
        <v>214</v>
      </c>
      <c r="C9">
        <v>0</v>
      </c>
      <c r="D9">
        <v>0</v>
      </c>
      <c r="E9" t="s">
        <v>212</v>
      </c>
      <c r="F9" t="s">
        <v>215</v>
      </c>
    </row>
    <row r="10" spans="1:6" x14ac:dyDescent="0.25">
      <c r="A10">
        <v>7</v>
      </c>
      <c r="B10" t="s">
        <v>214</v>
      </c>
      <c r="C10">
        <v>82</v>
      </c>
      <c r="D10">
        <v>0</v>
      </c>
      <c r="E10" t="s">
        <v>212</v>
      </c>
      <c r="F10" t="s">
        <v>215</v>
      </c>
    </row>
    <row r="11" spans="1:6" x14ac:dyDescent="0.25">
      <c r="A11">
        <v>8</v>
      </c>
      <c r="B11" t="s">
        <v>214</v>
      </c>
      <c r="C11">
        <v>55</v>
      </c>
      <c r="D11">
        <v>0</v>
      </c>
      <c r="E11" t="s">
        <v>212</v>
      </c>
      <c r="F11" t="s">
        <v>215</v>
      </c>
    </row>
    <row r="12" spans="1:6" x14ac:dyDescent="0.25">
      <c r="A12">
        <v>9</v>
      </c>
      <c r="B12" t="s">
        <v>214</v>
      </c>
      <c r="C12">
        <v>46</v>
      </c>
      <c r="D12">
        <v>0</v>
      </c>
      <c r="E12" t="s">
        <v>212</v>
      </c>
      <c r="F12" t="s">
        <v>215</v>
      </c>
    </row>
    <row r="13" spans="1:6" x14ac:dyDescent="0.25">
      <c r="A13">
        <v>10</v>
      </c>
      <c r="B13" t="s">
        <v>214</v>
      </c>
      <c r="C13">
        <v>46</v>
      </c>
      <c r="D13">
        <v>0</v>
      </c>
      <c r="E13" t="s">
        <v>212</v>
      </c>
      <c r="F13" t="s">
        <v>215</v>
      </c>
    </row>
    <row r="14" spans="1:6" x14ac:dyDescent="0.25">
      <c r="A14">
        <v>11</v>
      </c>
      <c r="B14" t="s">
        <v>214</v>
      </c>
      <c r="C14">
        <v>46</v>
      </c>
      <c r="D14">
        <v>0</v>
      </c>
      <c r="E14" t="s">
        <v>212</v>
      </c>
      <c r="F14" t="s">
        <v>215</v>
      </c>
    </row>
    <row r="15" spans="1:6" x14ac:dyDescent="0.25">
      <c r="A15">
        <v>12</v>
      </c>
      <c r="B15" t="s">
        <v>214</v>
      </c>
      <c r="C15">
        <v>46</v>
      </c>
      <c r="D15">
        <v>0</v>
      </c>
      <c r="E15" t="s">
        <v>212</v>
      </c>
      <c r="F15" t="s">
        <v>215</v>
      </c>
    </row>
    <row r="16" spans="1:6" x14ac:dyDescent="0.25">
      <c r="A16">
        <v>13</v>
      </c>
      <c r="B16" t="s">
        <v>214</v>
      </c>
      <c r="C16">
        <v>46</v>
      </c>
      <c r="D16">
        <v>0</v>
      </c>
      <c r="E16" t="s">
        <v>212</v>
      </c>
      <c r="F16" t="s">
        <v>215</v>
      </c>
    </row>
    <row r="17" spans="1:6" x14ac:dyDescent="0.25">
      <c r="A17">
        <v>14</v>
      </c>
      <c r="B17" t="s">
        <v>214</v>
      </c>
      <c r="C17">
        <v>55</v>
      </c>
      <c r="D17">
        <v>0</v>
      </c>
      <c r="E17" t="s">
        <v>212</v>
      </c>
      <c r="F17" t="s">
        <v>215</v>
      </c>
    </row>
    <row r="18" spans="1:6" x14ac:dyDescent="0.25">
      <c r="A18">
        <v>15</v>
      </c>
      <c r="B18" t="s">
        <v>214</v>
      </c>
      <c r="C18">
        <v>46</v>
      </c>
      <c r="D18">
        <v>0</v>
      </c>
      <c r="E18" t="s">
        <v>212</v>
      </c>
      <c r="F18" t="s">
        <v>215</v>
      </c>
    </row>
    <row r="19" spans="1:6" x14ac:dyDescent="0.25">
      <c r="A19">
        <v>16</v>
      </c>
      <c r="B19" t="s">
        <v>214</v>
      </c>
      <c r="C19">
        <v>0</v>
      </c>
      <c r="D19">
        <v>0</v>
      </c>
      <c r="E19" t="s">
        <v>212</v>
      </c>
      <c r="F19" t="s">
        <v>215</v>
      </c>
    </row>
    <row r="20" spans="1:6" x14ac:dyDescent="0.25">
      <c r="A20">
        <v>17</v>
      </c>
      <c r="B20" t="s">
        <v>214</v>
      </c>
      <c r="C20">
        <v>55</v>
      </c>
      <c r="D20">
        <v>0</v>
      </c>
      <c r="E20" t="s">
        <v>212</v>
      </c>
      <c r="F20" t="s">
        <v>215</v>
      </c>
    </row>
    <row r="21" spans="1:6" x14ac:dyDescent="0.25">
      <c r="A21">
        <v>18</v>
      </c>
      <c r="B21" t="s">
        <v>214</v>
      </c>
      <c r="C21">
        <v>46</v>
      </c>
      <c r="D21">
        <v>0</v>
      </c>
      <c r="E21" t="s">
        <v>212</v>
      </c>
      <c r="F21" t="s">
        <v>215</v>
      </c>
    </row>
    <row r="22" spans="1:6" x14ac:dyDescent="0.25">
      <c r="A22">
        <v>19</v>
      </c>
      <c r="B22" t="s">
        <v>214</v>
      </c>
      <c r="C22">
        <v>46</v>
      </c>
      <c r="D22">
        <v>0</v>
      </c>
      <c r="E22" t="s">
        <v>212</v>
      </c>
      <c r="F22" t="s">
        <v>215</v>
      </c>
    </row>
    <row r="23" spans="1:6" x14ac:dyDescent="0.25">
      <c r="A23">
        <v>20</v>
      </c>
      <c r="B23" t="s">
        <v>214</v>
      </c>
      <c r="C23">
        <v>0</v>
      </c>
      <c r="D23">
        <v>0</v>
      </c>
      <c r="E23" t="s">
        <v>212</v>
      </c>
      <c r="F23" t="s">
        <v>215</v>
      </c>
    </row>
    <row r="24" spans="1:6" x14ac:dyDescent="0.25">
      <c r="A24">
        <v>21</v>
      </c>
      <c r="B24" t="s">
        <v>214</v>
      </c>
      <c r="C24">
        <v>46</v>
      </c>
      <c r="D24">
        <v>0</v>
      </c>
      <c r="E24" t="s">
        <v>212</v>
      </c>
      <c r="F24" t="s">
        <v>215</v>
      </c>
    </row>
    <row r="25" spans="1:6" x14ac:dyDescent="0.25">
      <c r="A25">
        <v>22</v>
      </c>
      <c r="B25" t="s">
        <v>214</v>
      </c>
      <c r="C25">
        <v>46</v>
      </c>
      <c r="D25">
        <v>0</v>
      </c>
      <c r="E25" t="s">
        <v>212</v>
      </c>
      <c r="F25" t="s">
        <v>215</v>
      </c>
    </row>
    <row r="26" spans="1:6" x14ac:dyDescent="0.25">
      <c r="A26">
        <v>23</v>
      </c>
      <c r="B26" t="s">
        <v>214</v>
      </c>
      <c r="C26">
        <v>46</v>
      </c>
      <c r="D26">
        <v>0</v>
      </c>
      <c r="E26" t="s">
        <v>212</v>
      </c>
      <c r="F26" t="s">
        <v>215</v>
      </c>
    </row>
    <row r="27" spans="1:6" x14ac:dyDescent="0.25">
      <c r="A27">
        <v>24</v>
      </c>
      <c r="B27" t="s">
        <v>214</v>
      </c>
      <c r="C27">
        <v>55</v>
      </c>
      <c r="D27">
        <v>0</v>
      </c>
      <c r="E27" t="s">
        <v>212</v>
      </c>
      <c r="F27" t="s">
        <v>215</v>
      </c>
    </row>
    <row r="28" spans="1:6" x14ac:dyDescent="0.25">
      <c r="A28">
        <v>25</v>
      </c>
      <c r="B28" t="s">
        <v>214</v>
      </c>
      <c r="C28">
        <v>55</v>
      </c>
      <c r="D28">
        <v>0</v>
      </c>
      <c r="E28" t="s">
        <v>212</v>
      </c>
      <c r="F28" t="s">
        <v>215</v>
      </c>
    </row>
    <row r="29" spans="1:6" x14ac:dyDescent="0.25">
      <c r="A29">
        <v>26</v>
      </c>
      <c r="B29" t="s">
        <v>214</v>
      </c>
      <c r="C29">
        <v>46</v>
      </c>
      <c r="D29">
        <v>0</v>
      </c>
      <c r="E29" t="s">
        <v>212</v>
      </c>
      <c r="F29" t="s">
        <v>215</v>
      </c>
    </row>
    <row r="30" spans="1:6" x14ac:dyDescent="0.25">
      <c r="A30">
        <v>27</v>
      </c>
      <c r="B30" t="s">
        <v>214</v>
      </c>
      <c r="C30">
        <v>46</v>
      </c>
      <c r="D30">
        <v>0</v>
      </c>
      <c r="E30" t="s">
        <v>212</v>
      </c>
      <c r="F30" t="s">
        <v>215</v>
      </c>
    </row>
    <row r="31" spans="1:6" x14ac:dyDescent="0.25">
      <c r="A31">
        <v>28</v>
      </c>
      <c r="B31" t="s">
        <v>214</v>
      </c>
      <c r="C31">
        <v>46</v>
      </c>
      <c r="D31">
        <v>0</v>
      </c>
      <c r="E31" t="s">
        <v>212</v>
      </c>
      <c r="F31" t="s">
        <v>215</v>
      </c>
    </row>
    <row r="32" spans="1:6" x14ac:dyDescent="0.25">
      <c r="A32">
        <v>29</v>
      </c>
      <c r="B32" t="s">
        <v>214</v>
      </c>
      <c r="C32">
        <v>55</v>
      </c>
      <c r="D32">
        <v>0</v>
      </c>
      <c r="E32" t="s">
        <v>212</v>
      </c>
      <c r="F32" t="s">
        <v>215</v>
      </c>
    </row>
    <row r="33" spans="1:6" x14ac:dyDescent="0.25">
      <c r="A33">
        <v>30</v>
      </c>
      <c r="B33" t="s">
        <v>214</v>
      </c>
      <c r="C33">
        <v>46</v>
      </c>
      <c r="D33">
        <v>0</v>
      </c>
      <c r="E33" t="s">
        <v>212</v>
      </c>
      <c r="F33" t="s">
        <v>215</v>
      </c>
    </row>
    <row r="34" spans="1:6" x14ac:dyDescent="0.25">
      <c r="A34">
        <v>31</v>
      </c>
      <c r="B34" t="s">
        <v>214</v>
      </c>
      <c r="C34">
        <v>46</v>
      </c>
      <c r="D34">
        <v>0</v>
      </c>
      <c r="E34" t="s">
        <v>212</v>
      </c>
      <c r="F34" t="s">
        <v>215</v>
      </c>
    </row>
    <row r="35" spans="1:6" x14ac:dyDescent="0.25">
      <c r="A35">
        <v>32</v>
      </c>
      <c r="B35" t="s">
        <v>214</v>
      </c>
      <c r="C35">
        <v>109</v>
      </c>
      <c r="D35">
        <v>0</v>
      </c>
      <c r="E35" t="s">
        <v>212</v>
      </c>
      <c r="F35" t="s">
        <v>215</v>
      </c>
    </row>
    <row r="36" spans="1:6" x14ac:dyDescent="0.25">
      <c r="A36">
        <v>33</v>
      </c>
      <c r="B36" t="s">
        <v>214</v>
      </c>
      <c r="C36">
        <v>0</v>
      </c>
      <c r="D36">
        <v>0</v>
      </c>
      <c r="E36" t="s">
        <v>212</v>
      </c>
      <c r="F36" t="s">
        <v>215</v>
      </c>
    </row>
    <row r="37" spans="1:6" x14ac:dyDescent="0.25">
      <c r="A37">
        <v>34</v>
      </c>
      <c r="B37" t="s">
        <v>214</v>
      </c>
      <c r="C37">
        <v>0</v>
      </c>
      <c r="D37">
        <v>0</v>
      </c>
      <c r="E37" t="s">
        <v>212</v>
      </c>
      <c r="F37" t="s">
        <v>215</v>
      </c>
    </row>
    <row r="38" spans="1:6" x14ac:dyDescent="0.25">
      <c r="A38">
        <v>35</v>
      </c>
      <c r="B38" t="s">
        <v>214</v>
      </c>
      <c r="C38">
        <v>46</v>
      </c>
      <c r="D38">
        <v>0</v>
      </c>
      <c r="E38" t="s">
        <v>212</v>
      </c>
      <c r="F38" t="s">
        <v>215</v>
      </c>
    </row>
    <row r="39" spans="1:6" x14ac:dyDescent="0.25">
      <c r="A39">
        <v>36</v>
      </c>
      <c r="B39" t="s">
        <v>214</v>
      </c>
      <c r="C39">
        <v>0</v>
      </c>
      <c r="D39">
        <v>0</v>
      </c>
      <c r="E39" t="s">
        <v>212</v>
      </c>
      <c r="F39" t="s">
        <v>215</v>
      </c>
    </row>
    <row r="40" spans="1:6" x14ac:dyDescent="0.25">
      <c r="A40">
        <v>37</v>
      </c>
      <c r="B40" t="s">
        <v>214</v>
      </c>
      <c r="C40">
        <v>0</v>
      </c>
      <c r="D40">
        <v>0</v>
      </c>
      <c r="E40" t="s">
        <v>212</v>
      </c>
      <c r="F40" t="s">
        <v>215</v>
      </c>
    </row>
    <row r="41" spans="1:6" x14ac:dyDescent="0.25">
      <c r="A41">
        <v>38</v>
      </c>
      <c r="B41" t="s">
        <v>214</v>
      </c>
      <c r="C41">
        <v>55</v>
      </c>
      <c r="D41">
        <v>0</v>
      </c>
      <c r="E41" t="s">
        <v>212</v>
      </c>
      <c r="F41" t="s">
        <v>215</v>
      </c>
    </row>
    <row r="42" spans="1:6" x14ac:dyDescent="0.25">
      <c r="A42">
        <v>39</v>
      </c>
      <c r="B42" t="s">
        <v>214</v>
      </c>
      <c r="C42">
        <v>0</v>
      </c>
      <c r="D42">
        <v>0</v>
      </c>
      <c r="E42" t="s">
        <v>212</v>
      </c>
      <c r="F42" t="s">
        <v>215</v>
      </c>
    </row>
    <row r="43" spans="1:6" x14ac:dyDescent="0.25">
      <c r="A43">
        <v>40</v>
      </c>
      <c r="B43" t="s">
        <v>214</v>
      </c>
      <c r="C43">
        <v>0</v>
      </c>
      <c r="D43">
        <v>0</v>
      </c>
      <c r="E43" t="s">
        <v>212</v>
      </c>
      <c r="F43" t="s">
        <v>215</v>
      </c>
    </row>
    <row r="44" spans="1:6" x14ac:dyDescent="0.25">
      <c r="A44">
        <v>41</v>
      </c>
      <c r="B44" t="s">
        <v>214</v>
      </c>
      <c r="C44">
        <v>0</v>
      </c>
      <c r="D44">
        <v>0</v>
      </c>
      <c r="E44" t="s">
        <v>212</v>
      </c>
      <c r="F44" t="s">
        <v>215</v>
      </c>
    </row>
    <row r="45" spans="1:6" x14ac:dyDescent="0.25">
      <c r="A45">
        <v>42</v>
      </c>
      <c r="B45" t="s">
        <v>214</v>
      </c>
      <c r="C45">
        <v>46</v>
      </c>
      <c r="D45">
        <v>0</v>
      </c>
      <c r="E45" t="s">
        <v>212</v>
      </c>
      <c r="F45" t="s">
        <v>215</v>
      </c>
    </row>
    <row r="46" spans="1:6" x14ac:dyDescent="0.25">
      <c r="A46">
        <v>43</v>
      </c>
      <c r="B46" t="s">
        <v>214</v>
      </c>
      <c r="C46">
        <v>0</v>
      </c>
      <c r="D46">
        <v>0</v>
      </c>
      <c r="E46" t="s">
        <v>212</v>
      </c>
      <c r="F46" t="s">
        <v>215</v>
      </c>
    </row>
    <row r="47" spans="1:6" x14ac:dyDescent="0.25">
      <c r="A47">
        <v>44</v>
      </c>
      <c r="B47" t="s">
        <v>214</v>
      </c>
      <c r="C47">
        <v>109</v>
      </c>
      <c r="D47">
        <v>0</v>
      </c>
      <c r="E47" t="s">
        <v>212</v>
      </c>
      <c r="F47" t="s">
        <v>215</v>
      </c>
    </row>
    <row r="48" spans="1:6" x14ac:dyDescent="0.25">
      <c r="A48">
        <v>45</v>
      </c>
      <c r="B48" t="s">
        <v>214</v>
      </c>
      <c r="C48">
        <v>46</v>
      </c>
      <c r="D48">
        <v>0</v>
      </c>
      <c r="E48" t="s">
        <v>212</v>
      </c>
      <c r="F48" t="s">
        <v>215</v>
      </c>
    </row>
    <row r="49" spans="1:6" x14ac:dyDescent="0.25">
      <c r="A49">
        <v>46</v>
      </c>
      <c r="B49" t="s">
        <v>214</v>
      </c>
      <c r="C49">
        <v>109</v>
      </c>
      <c r="D49">
        <v>0</v>
      </c>
      <c r="E49" t="s">
        <v>212</v>
      </c>
      <c r="F49" t="s">
        <v>215</v>
      </c>
    </row>
    <row r="50" spans="1:6" x14ac:dyDescent="0.25">
      <c r="A50">
        <v>47</v>
      </c>
      <c r="B50" t="s">
        <v>214</v>
      </c>
      <c r="C50">
        <v>483</v>
      </c>
      <c r="D50">
        <v>0</v>
      </c>
      <c r="E50" t="s">
        <v>212</v>
      </c>
      <c r="F50" t="s">
        <v>215</v>
      </c>
    </row>
    <row r="51" spans="1:6" x14ac:dyDescent="0.25">
      <c r="A51">
        <v>48</v>
      </c>
      <c r="B51" t="s">
        <v>214</v>
      </c>
      <c r="C51">
        <v>0</v>
      </c>
      <c r="D51">
        <v>0</v>
      </c>
      <c r="E51" t="s">
        <v>212</v>
      </c>
      <c r="F51" t="s">
        <v>215</v>
      </c>
    </row>
    <row r="52" spans="1:6" x14ac:dyDescent="0.25">
      <c r="A52">
        <v>49</v>
      </c>
      <c r="B52" t="s">
        <v>214</v>
      </c>
      <c r="C52">
        <v>2227.6699999999996</v>
      </c>
      <c r="D52">
        <v>0</v>
      </c>
      <c r="E52" t="s">
        <v>212</v>
      </c>
      <c r="F52" t="s">
        <v>215</v>
      </c>
    </row>
    <row r="53" spans="1:6" x14ac:dyDescent="0.25">
      <c r="A53">
        <v>50</v>
      </c>
      <c r="B53" t="s">
        <v>214</v>
      </c>
      <c r="C53">
        <v>2525.8000000000002</v>
      </c>
      <c r="D53">
        <v>0</v>
      </c>
      <c r="E53" t="s">
        <v>212</v>
      </c>
      <c r="F53" t="s">
        <v>215</v>
      </c>
    </row>
    <row r="54" spans="1:6" x14ac:dyDescent="0.25">
      <c r="A54">
        <v>51</v>
      </c>
      <c r="B54" t="s">
        <v>214</v>
      </c>
      <c r="C54">
        <v>1330.9</v>
      </c>
      <c r="D54">
        <v>0</v>
      </c>
      <c r="E54" t="s">
        <v>212</v>
      </c>
      <c r="F54" t="s">
        <v>215</v>
      </c>
    </row>
    <row r="55" spans="1:6" x14ac:dyDescent="0.25">
      <c r="A55">
        <v>52</v>
      </c>
      <c r="B55" t="s">
        <v>214</v>
      </c>
      <c r="C55">
        <v>0</v>
      </c>
      <c r="D55">
        <v>0</v>
      </c>
      <c r="E55" t="s">
        <v>212</v>
      </c>
      <c r="F55" t="s">
        <v>215</v>
      </c>
    </row>
    <row r="56" spans="1:6" x14ac:dyDescent="0.25">
      <c r="A56">
        <v>53</v>
      </c>
      <c r="B56" t="s">
        <v>214</v>
      </c>
      <c r="C56">
        <v>1330.9</v>
      </c>
      <c r="D56">
        <v>0</v>
      </c>
      <c r="E56" t="s">
        <v>212</v>
      </c>
      <c r="F56" t="s">
        <v>215</v>
      </c>
    </row>
    <row r="57" spans="1:6" x14ac:dyDescent="0.25">
      <c r="A57">
        <v>54</v>
      </c>
      <c r="B57" t="s">
        <v>214</v>
      </c>
      <c r="C57">
        <v>2183.1999999999998</v>
      </c>
      <c r="D57">
        <v>0</v>
      </c>
      <c r="E57" t="s">
        <v>212</v>
      </c>
      <c r="F57" t="s">
        <v>215</v>
      </c>
    </row>
    <row r="58" spans="1:6" x14ac:dyDescent="0.25">
      <c r="A58">
        <v>55</v>
      </c>
      <c r="B58" t="s">
        <v>214</v>
      </c>
      <c r="C58">
        <v>2227.08</v>
      </c>
      <c r="D58">
        <v>0</v>
      </c>
      <c r="E58" t="s">
        <v>212</v>
      </c>
      <c r="F58" t="s">
        <v>215</v>
      </c>
    </row>
    <row r="59" spans="1:6" x14ac:dyDescent="0.25">
      <c r="A59">
        <v>56</v>
      </c>
      <c r="B59" t="s">
        <v>214</v>
      </c>
      <c r="C59">
        <v>2092.23</v>
      </c>
      <c r="D59">
        <v>0</v>
      </c>
      <c r="E59" t="s">
        <v>212</v>
      </c>
      <c r="F59" t="s">
        <v>215</v>
      </c>
    </row>
    <row r="60" spans="1:6" x14ac:dyDescent="0.25">
      <c r="A60">
        <v>57</v>
      </c>
      <c r="B60" t="s">
        <v>214</v>
      </c>
      <c r="C60">
        <v>2471.8000000000002</v>
      </c>
      <c r="D60">
        <v>0</v>
      </c>
      <c r="E60" t="s">
        <v>212</v>
      </c>
      <c r="F60" t="s">
        <v>215</v>
      </c>
    </row>
    <row r="61" spans="1:6" x14ac:dyDescent="0.25">
      <c r="A61">
        <v>58</v>
      </c>
      <c r="B61" t="s">
        <v>214</v>
      </c>
      <c r="C61">
        <v>2227.08</v>
      </c>
      <c r="D61">
        <v>0</v>
      </c>
      <c r="E61" t="s">
        <v>212</v>
      </c>
      <c r="F61" t="s">
        <v>215</v>
      </c>
    </row>
    <row r="62" spans="1:6" x14ac:dyDescent="0.25">
      <c r="A62">
        <v>59</v>
      </c>
      <c r="B62" t="s">
        <v>214</v>
      </c>
      <c r="C62">
        <v>1364.5</v>
      </c>
      <c r="D62">
        <v>0</v>
      </c>
      <c r="E62" t="s">
        <v>212</v>
      </c>
      <c r="F62" t="s">
        <v>215</v>
      </c>
    </row>
    <row r="63" spans="1:6" x14ac:dyDescent="0.25">
      <c r="A63">
        <v>60</v>
      </c>
      <c r="B63" t="s">
        <v>214</v>
      </c>
      <c r="C63">
        <v>2183.1999999999998</v>
      </c>
      <c r="D63">
        <v>0</v>
      </c>
      <c r="E63" t="s">
        <v>212</v>
      </c>
      <c r="F63" t="s">
        <v>215</v>
      </c>
    </row>
    <row r="64" spans="1:6" x14ac:dyDescent="0.25">
      <c r="A64">
        <v>61</v>
      </c>
      <c r="B64" t="s">
        <v>214</v>
      </c>
      <c r="C64">
        <v>2525.8000000000002</v>
      </c>
      <c r="D64">
        <v>0</v>
      </c>
      <c r="E64" t="s">
        <v>212</v>
      </c>
      <c r="F64" t="s">
        <v>215</v>
      </c>
    </row>
    <row r="65" spans="1:6" x14ac:dyDescent="0.25">
      <c r="A65">
        <v>62</v>
      </c>
      <c r="B65" t="s">
        <v>214</v>
      </c>
      <c r="C65">
        <v>2525.8000000000002</v>
      </c>
      <c r="D65">
        <v>0</v>
      </c>
      <c r="E65" t="s">
        <v>212</v>
      </c>
      <c r="F65" t="s">
        <v>215</v>
      </c>
    </row>
    <row r="66" spans="1:6" x14ac:dyDescent="0.25">
      <c r="A66">
        <v>63</v>
      </c>
      <c r="B66" t="s">
        <v>214</v>
      </c>
      <c r="C66">
        <v>136</v>
      </c>
      <c r="D66">
        <v>0</v>
      </c>
      <c r="E66" t="s">
        <v>212</v>
      </c>
      <c r="F66" t="s">
        <v>215</v>
      </c>
    </row>
    <row r="67" spans="1:6" x14ac:dyDescent="0.25">
      <c r="A67">
        <v>64</v>
      </c>
      <c r="B67" t="s">
        <v>214</v>
      </c>
      <c r="C67">
        <v>636.77</v>
      </c>
      <c r="D67">
        <v>0</v>
      </c>
      <c r="E67" t="s">
        <v>212</v>
      </c>
      <c r="F67" t="s">
        <v>215</v>
      </c>
    </row>
    <row r="68" spans="1:6" x14ac:dyDescent="0.25">
      <c r="A68">
        <v>65</v>
      </c>
      <c r="B68" t="s">
        <v>214</v>
      </c>
      <c r="C68">
        <v>932.6</v>
      </c>
      <c r="D68">
        <v>0</v>
      </c>
      <c r="E68" t="s">
        <v>212</v>
      </c>
      <c r="F68" t="s">
        <v>215</v>
      </c>
    </row>
    <row r="69" spans="1:6" x14ac:dyDescent="0.25">
      <c r="A69">
        <v>66</v>
      </c>
      <c r="B69" t="s">
        <v>214</v>
      </c>
      <c r="C69">
        <v>2326.65</v>
      </c>
      <c r="D69">
        <v>0</v>
      </c>
      <c r="E69" t="s">
        <v>212</v>
      </c>
      <c r="F69" t="s">
        <v>215</v>
      </c>
    </row>
    <row r="70" spans="1:6" x14ac:dyDescent="0.25">
      <c r="A70">
        <v>67</v>
      </c>
      <c r="B70" t="s">
        <v>214</v>
      </c>
      <c r="C70">
        <v>2228.23</v>
      </c>
      <c r="D70">
        <v>0</v>
      </c>
      <c r="E70" t="s">
        <v>212</v>
      </c>
      <c r="F70" t="s">
        <v>215</v>
      </c>
    </row>
    <row r="71" spans="1:6" x14ac:dyDescent="0.25">
      <c r="A71">
        <v>68</v>
      </c>
      <c r="B71" t="s">
        <v>214</v>
      </c>
      <c r="C71">
        <v>136</v>
      </c>
      <c r="D71">
        <v>0</v>
      </c>
      <c r="E71" t="s">
        <v>212</v>
      </c>
      <c r="F71" t="s">
        <v>215</v>
      </c>
    </row>
    <row r="72" spans="1:6" x14ac:dyDescent="0.25">
      <c r="A72">
        <v>69</v>
      </c>
      <c r="B72" t="s">
        <v>214</v>
      </c>
      <c r="C72">
        <v>2183.1999999999998</v>
      </c>
      <c r="D72">
        <v>0</v>
      </c>
      <c r="E72" t="s">
        <v>212</v>
      </c>
      <c r="F72" t="s">
        <v>215</v>
      </c>
    </row>
    <row r="73" spans="1:6" x14ac:dyDescent="0.25">
      <c r="A73">
        <v>70</v>
      </c>
      <c r="B73" t="s">
        <v>214</v>
      </c>
      <c r="C73">
        <v>1032.1799999999998</v>
      </c>
      <c r="D73">
        <v>0</v>
      </c>
      <c r="E73" t="s">
        <v>212</v>
      </c>
      <c r="F73" t="s">
        <v>215</v>
      </c>
    </row>
    <row r="74" spans="1:6" x14ac:dyDescent="0.25">
      <c r="A74">
        <v>71</v>
      </c>
      <c r="B74" t="s">
        <v>214</v>
      </c>
      <c r="C74">
        <v>2001.27</v>
      </c>
      <c r="D74">
        <v>0</v>
      </c>
      <c r="E74" t="s">
        <v>212</v>
      </c>
      <c r="F74" t="s">
        <v>215</v>
      </c>
    </row>
    <row r="75" spans="1:6" x14ac:dyDescent="0.25">
      <c r="A75">
        <v>72</v>
      </c>
      <c r="B75" t="s">
        <v>214</v>
      </c>
      <c r="C75">
        <v>2525.8000000000002</v>
      </c>
      <c r="D75">
        <v>0</v>
      </c>
      <c r="E75" t="s">
        <v>212</v>
      </c>
      <c r="F75" t="s">
        <v>215</v>
      </c>
    </row>
    <row r="76" spans="1:6" x14ac:dyDescent="0.25">
      <c r="A76">
        <v>73</v>
      </c>
      <c r="B76" t="s">
        <v>214</v>
      </c>
      <c r="C76">
        <v>136</v>
      </c>
      <c r="D76">
        <v>0</v>
      </c>
      <c r="E76" t="s">
        <v>212</v>
      </c>
      <c r="F76" t="s">
        <v>215</v>
      </c>
    </row>
    <row r="77" spans="1:6" x14ac:dyDescent="0.25">
      <c r="A77">
        <v>74</v>
      </c>
      <c r="B77" t="s">
        <v>214</v>
      </c>
      <c r="C77">
        <v>1499.94</v>
      </c>
      <c r="D77">
        <v>0</v>
      </c>
      <c r="E77" t="s">
        <v>212</v>
      </c>
      <c r="F77" t="s">
        <v>215</v>
      </c>
    </row>
    <row r="78" spans="1:6" x14ac:dyDescent="0.25">
      <c r="A78">
        <v>75</v>
      </c>
      <c r="B78" t="s">
        <v>214</v>
      </c>
      <c r="C78">
        <v>2498.8000000000002</v>
      </c>
      <c r="D78">
        <v>0</v>
      </c>
      <c r="E78" t="s">
        <v>212</v>
      </c>
      <c r="F78" t="s">
        <v>215</v>
      </c>
    </row>
    <row r="79" spans="1:6" x14ac:dyDescent="0.25">
      <c r="A79">
        <v>76</v>
      </c>
      <c r="B79" t="s">
        <v>214</v>
      </c>
      <c r="C79">
        <v>2525.8000000000002</v>
      </c>
      <c r="D79">
        <v>0</v>
      </c>
      <c r="E79" t="s">
        <v>212</v>
      </c>
      <c r="F79" t="s">
        <v>215</v>
      </c>
    </row>
    <row r="80" spans="1:6" x14ac:dyDescent="0.25">
      <c r="A80">
        <v>77</v>
      </c>
      <c r="B80" t="s">
        <v>214</v>
      </c>
      <c r="C80">
        <v>2227.08</v>
      </c>
      <c r="D80">
        <v>0</v>
      </c>
      <c r="E80" t="s">
        <v>212</v>
      </c>
      <c r="F80" t="s">
        <v>215</v>
      </c>
    </row>
    <row r="81" spans="1:6" x14ac:dyDescent="0.25">
      <c r="A81">
        <v>78</v>
      </c>
      <c r="B81" t="s">
        <v>214</v>
      </c>
      <c r="C81">
        <v>1629.63</v>
      </c>
      <c r="D81">
        <v>0</v>
      </c>
      <c r="E81" t="s">
        <v>212</v>
      </c>
      <c r="F81" t="s">
        <v>215</v>
      </c>
    </row>
    <row r="82" spans="1:6" x14ac:dyDescent="0.25">
      <c r="A82">
        <v>79</v>
      </c>
      <c r="B82" t="s">
        <v>214</v>
      </c>
      <c r="C82">
        <v>2525.8000000000002</v>
      </c>
      <c r="D82">
        <v>0</v>
      </c>
      <c r="E82" t="s">
        <v>212</v>
      </c>
      <c r="F82" t="s">
        <v>215</v>
      </c>
    </row>
    <row r="83" spans="1:6" x14ac:dyDescent="0.25">
      <c r="A83">
        <v>80</v>
      </c>
      <c r="B83" t="s">
        <v>214</v>
      </c>
      <c r="C83">
        <v>2229.1999999999998</v>
      </c>
      <c r="D83">
        <v>0</v>
      </c>
      <c r="E83" t="s">
        <v>212</v>
      </c>
      <c r="F83" t="s">
        <v>215</v>
      </c>
    </row>
    <row r="84" spans="1:6" x14ac:dyDescent="0.25">
      <c r="A84">
        <v>81</v>
      </c>
      <c r="B84" t="s">
        <v>214</v>
      </c>
      <c r="C84">
        <v>136</v>
      </c>
      <c r="D84">
        <v>0</v>
      </c>
      <c r="E84" t="s">
        <v>212</v>
      </c>
      <c r="F84" t="s">
        <v>215</v>
      </c>
    </row>
    <row r="85" spans="1:6" x14ac:dyDescent="0.25">
      <c r="A85">
        <v>82</v>
      </c>
      <c r="B85" t="s">
        <v>214</v>
      </c>
      <c r="C85">
        <v>2183.1999999999998</v>
      </c>
      <c r="D85">
        <v>0</v>
      </c>
      <c r="E85" t="s">
        <v>212</v>
      </c>
      <c r="F85" t="s">
        <v>215</v>
      </c>
    </row>
    <row r="86" spans="1:6" x14ac:dyDescent="0.25">
      <c r="A86">
        <v>83</v>
      </c>
      <c r="B86" t="s">
        <v>214</v>
      </c>
      <c r="C86">
        <v>2525.8000000000002</v>
      </c>
      <c r="D86">
        <v>0</v>
      </c>
      <c r="E86" t="s">
        <v>212</v>
      </c>
      <c r="F86" t="s">
        <v>215</v>
      </c>
    </row>
    <row r="87" spans="1:6" x14ac:dyDescent="0.25">
      <c r="A87">
        <v>84</v>
      </c>
      <c r="B87" t="s">
        <v>214</v>
      </c>
      <c r="C87">
        <v>0</v>
      </c>
      <c r="D87">
        <v>0</v>
      </c>
      <c r="E87" t="s">
        <v>212</v>
      </c>
      <c r="F87" t="s">
        <v>215</v>
      </c>
    </row>
    <row r="88" spans="1:6" x14ac:dyDescent="0.25">
      <c r="A88">
        <v>85</v>
      </c>
      <c r="B88" t="s">
        <v>214</v>
      </c>
      <c r="C88">
        <v>2525.8000000000002</v>
      </c>
      <c r="D88">
        <v>0</v>
      </c>
      <c r="E88" t="s">
        <v>212</v>
      </c>
      <c r="F88" t="s">
        <v>215</v>
      </c>
    </row>
    <row r="89" spans="1:6" x14ac:dyDescent="0.25">
      <c r="A89">
        <v>86</v>
      </c>
      <c r="B89" t="s">
        <v>214</v>
      </c>
      <c r="C89">
        <v>136</v>
      </c>
      <c r="D89">
        <v>0</v>
      </c>
      <c r="E89" t="s">
        <v>212</v>
      </c>
      <c r="F89" t="s">
        <v>215</v>
      </c>
    </row>
    <row r="90" spans="1:6" x14ac:dyDescent="0.25">
      <c r="A90">
        <v>87</v>
      </c>
      <c r="B90" t="s">
        <v>214</v>
      </c>
      <c r="C90">
        <v>2525.8000000000002</v>
      </c>
      <c r="D90">
        <v>0</v>
      </c>
      <c r="E90" t="s">
        <v>212</v>
      </c>
      <c r="F90" t="s">
        <v>215</v>
      </c>
    </row>
    <row r="91" spans="1:6" x14ac:dyDescent="0.25">
      <c r="A91">
        <v>88</v>
      </c>
      <c r="B91" t="s">
        <v>214</v>
      </c>
      <c r="C91">
        <v>2525.8000000000002</v>
      </c>
      <c r="D91">
        <v>0</v>
      </c>
      <c r="E91" t="s">
        <v>212</v>
      </c>
      <c r="F91" t="s">
        <v>215</v>
      </c>
    </row>
    <row r="92" spans="1:6" x14ac:dyDescent="0.25">
      <c r="A92">
        <v>89</v>
      </c>
      <c r="B92" t="s">
        <v>214</v>
      </c>
      <c r="C92">
        <v>2227.08</v>
      </c>
      <c r="D92">
        <v>0</v>
      </c>
      <c r="E92" t="s">
        <v>212</v>
      </c>
      <c r="F92" t="s">
        <v>215</v>
      </c>
    </row>
    <row r="93" spans="1:6" x14ac:dyDescent="0.25">
      <c r="A93">
        <v>90</v>
      </c>
      <c r="B93" t="s">
        <v>214</v>
      </c>
      <c r="C93">
        <v>0</v>
      </c>
      <c r="D93">
        <v>0</v>
      </c>
      <c r="E93" t="s">
        <v>212</v>
      </c>
      <c r="F93" t="s">
        <v>215</v>
      </c>
    </row>
    <row r="94" spans="1:6" x14ac:dyDescent="0.25">
      <c r="A94">
        <v>91</v>
      </c>
      <c r="B94" t="s">
        <v>214</v>
      </c>
      <c r="C94">
        <v>2314.66</v>
      </c>
      <c r="D94">
        <v>0</v>
      </c>
      <c r="E94" t="s">
        <v>212</v>
      </c>
      <c r="F94" t="s">
        <v>215</v>
      </c>
    </row>
    <row r="95" spans="1:6" x14ac:dyDescent="0.25">
      <c r="A95">
        <v>92</v>
      </c>
      <c r="B95" t="s">
        <v>214</v>
      </c>
      <c r="C95">
        <v>136</v>
      </c>
      <c r="D95">
        <v>0</v>
      </c>
      <c r="E95" t="s">
        <v>212</v>
      </c>
      <c r="F95" t="s">
        <v>215</v>
      </c>
    </row>
    <row r="96" spans="1:6" x14ac:dyDescent="0.25">
      <c r="A96">
        <v>93</v>
      </c>
      <c r="B96" t="s">
        <v>214</v>
      </c>
      <c r="C96">
        <v>2422.8000000000002</v>
      </c>
      <c r="D96">
        <v>0</v>
      </c>
      <c r="E96" t="s">
        <v>212</v>
      </c>
      <c r="F96" t="s">
        <v>215</v>
      </c>
    </row>
    <row r="97" spans="1:6" x14ac:dyDescent="0.25">
      <c r="A97">
        <v>94</v>
      </c>
      <c r="B97" t="s">
        <v>214</v>
      </c>
      <c r="C97">
        <v>2161.6</v>
      </c>
      <c r="D97">
        <v>0</v>
      </c>
      <c r="E97" t="s">
        <v>212</v>
      </c>
      <c r="F97" t="s">
        <v>215</v>
      </c>
    </row>
    <row r="98" spans="1:6" x14ac:dyDescent="0.25">
      <c r="A98">
        <v>95</v>
      </c>
      <c r="B98" t="s">
        <v>214</v>
      </c>
      <c r="C98">
        <v>1349.1</v>
      </c>
      <c r="D98">
        <v>0</v>
      </c>
      <c r="E98" t="s">
        <v>212</v>
      </c>
      <c r="F98" t="s">
        <v>215</v>
      </c>
    </row>
    <row r="99" spans="1:6" x14ac:dyDescent="0.25">
      <c r="A99">
        <v>96</v>
      </c>
      <c r="B99" t="s">
        <v>214</v>
      </c>
      <c r="C99">
        <v>0</v>
      </c>
      <c r="D99">
        <v>0</v>
      </c>
      <c r="E99" t="s">
        <v>212</v>
      </c>
      <c r="F99" t="s">
        <v>215</v>
      </c>
    </row>
    <row r="100" spans="1:6" x14ac:dyDescent="0.25">
      <c r="A100">
        <v>97</v>
      </c>
      <c r="B100" t="s">
        <v>214</v>
      </c>
      <c r="C100">
        <v>1660.53</v>
      </c>
      <c r="D100">
        <v>0</v>
      </c>
      <c r="E100" t="s">
        <v>212</v>
      </c>
      <c r="F100" t="s">
        <v>215</v>
      </c>
    </row>
    <row r="101" spans="1:6" x14ac:dyDescent="0.25">
      <c r="A101">
        <v>98</v>
      </c>
      <c r="B101" t="s">
        <v>214</v>
      </c>
      <c r="C101">
        <v>1788</v>
      </c>
      <c r="D101">
        <v>0</v>
      </c>
      <c r="E101" t="s">
        <v>212</v>
      </c>
      <c r="F101" t="s">
        <v>215</v>
      </c>
    </row>
    <row r="102" spans="1:6" x14ac:dyDescent="0.25">
      <c r="A102">
        <v>99</v>
      </c>
      <c r="B102" t="s">
        <v>214</v>
      </c>
      <c r="C102">
        <v>109</v>
      </c>
      <c r="D102">
        <v>0</v>
      </c>
      <c r="E102" t="s">
        <v>212</v>
      </c>
      <c r="F102" t="s">
        <v>215</v>
      </c>
    </row>
    <row r="103" spans="1:6" x14ac:dyDescent="0.25">
      <c r="A103">
        <v>100</v>
      </c>
      <c r="B103" t="s">
        <v>214</v>
      </c>
      <c r="C103">
        <v>82</v>
      </c>
      <c r="D103">
        <v>0</v>
      </c>
      <c r="E103" t="s">
        <v>212</v>
      </c>
      <c r="F103" t="s">
        <v>215</v>
      </c>
    </row>
    <row r="104" spans="1:6" x14ac:dyDescent="0.25">
      <c r="A104">
        <v>101</v>
      </c>
      <c r="B104" t="s">
        <v>214</v>
      </c>
      <c r="C104">
        <v>1039.8</v>
      </c>
      <c r="D104">
        <v>0</v>
      </c>
      <c r="E104" t="s">
        <v>212</v>
      </c>
      <c r="F104" t="s">
        <v>215</v>
      </c>
    </row>
    <row r="105" spans="1:6" x14ac:dyDescent="0.25">
      <c r="A105">
        <v>102</v>
      </c>
      <c r="B105" t="s">
        <v>214</v>
      </c>
      <c r="C105">
        <v>136</v>
      </c>
      <c r="D105">
        <v>0</v>
      </c>
      <c r="E105" t="s">
        <v>212</v>
      </c>
      <c r="F105" t="s">
        <v>215</v>
      </c>
    </row>
    <row r="106" spans="1:6" x14ac:dyDescent="0.25">
      <c r="A106">
        <v>103</v>
      </c>
      <c r="B106" t="s">
        <v>214</v>
      </c>
      <c r="C106">
        <v>2041.67</v>
      </c>
      <c r="D106">
        <v>0</v>
      </c>
      <c r="E106" t="s">
        <v>212</v>
      </c>
      <c r="F106" t="s">
        <v>215</v>
      </c>
    </row>
    <row r="107" spans="1:6" x14ac:dyDescent="0.25">
      <c r="A107">
        <v>104</v>
      </c>
      <c r="B107" t="s">
        <v>214</v>
      </c>
      <c r="C107">
        <v>1279.4000000000001</v>
      </c>
      <c r="D107">
        <v>0</v>
      </c>
      <c r="E107" t="s">
        <v>212</v>
      </c>
      <c r="F107" t="s">
        <v>215</v>
      </c>
    </row>
    <row r="108" spans="1:6" x14ac:dyDescent="0.25">
      <c r="A108">
        <v>105</v>
      </c>
      <c r="B108" t="s">
        <v>214</v>
      </c>
      <c r="C108">
        <v>2125.6</v>
      </c>
      <c r="D108">
        <v>0</v>
      </c>
      <c r="E108" t="s">
        <v>212</v>
      </c>
      <c r="F108" t="s">
        <v>215</v>
      </c>
    </row>
    <row r="109" spans="1:6" x14ac:dyDescent="0.25">
      <c r="A109">
        <v>106</v>
      </c>
      <c r="B109" t="s">
        <v>214</v>
      </c>
      <c r="C109">
        <v>2422.8000000000002</v>
      </c>
      <c r="D109">
        <v>0</v>
      </c>
      <c r="E109" t="s">
        <v>212</v>
      </c>
      <c r="F109" t="s">
        <v>215</v>
      </c>
    </row>
    <row r="110" spans="1:6" x14ac:dyDescent="0.25">
      <c r="A110">
        <v>107</v>
      </c>
      <c r="B110" t="s">
        <v>214</v>
      </c>
      <c r="C110">
        <v>2041.67</v>
      </c>
      <c r="D110">
        <v>0</v>
      </c>
      <c r="E110" t="s">
        <v>212</v>
      </c>
      <c r="F110" t="s">
        <v>215</v>
      </c>
    </row>
    <row r="111" spans="1:6" x14ac:dyDescent="0.25">
      <c r="A111">
        <v>108</v>
      </c>
      <c r="B111" t="s">
        <v>214</v>
      </c>
      <c r="C111">
        <v>136</v>
      </c>
      <c r="D111">
        <v>0</v>
      </c>
      <c r="E111" t="s">
        <v>212</v>
      </c>
      <c r="F111" t="s">
        <v>215</v>
      </c>
    </row>
    <row r="112" spans="1:6" x14ac:dyDescent="0.25">
      <c r="A112">
        <v>109</v>
      </c>
      <c r="B112" t="s">
        <v>214</v>
      </c>
      <c r="C112">
        <v>1039.8</v>
      </c>
      <c r="D112">
        <v>0</v>
      </c>
      <c r="E112" t="s">
        <v>212</v>
      </c>
      <c r="F112" t="s">
        <v>215</v>
      </c>
    </row>
    <row r="113" spans="1:6" x14ac:dyDescent="0.25">
      <c r="A113">
        <v>110</v>
      </c>
      <c r="B113" t="s">
        <v>214</v>
      </c>
      <c r="C113">
        <v>0</v>
      </c>
      <c r="D113">
        <v>0</v>
      </c>
      <c r="E113" t="s">
        <v>212</v>
      </c>
      <c r="F113" t="s">
        <v>215</v>
      </c>
    </row>
    <row r="114" spans="1:6" x14ac:dyDescent="0.25">
      <c r="A114">
        <v>111</v>
      </c>
      <c r="B114" t="s">
        <v>214</v>
      </c>
      <c r="C114">
        <v>0</v>
      </c>
      <c r="D114">
        <v>0</v>
      </c>
      <c r="E114" t="s">
        <v>212</v>
      </c>
      <c r="F114" t="s">
        <v>215</v>
      </c>
    </row>
    <row r="115" spans="1:6" x14ac:dyDescent="0.25">
      <c r="A115">
        <v>112</v>
      </c>
      <c r="B115" t="s">
        <v>214</v>
      </c>
      <c r="C115">
        <v>0</v>
      </c>
      <c r="D115">
        <v>0</v>
      </c>
      <c r="E115" t="s">
        <v>212</v>
      </c>
      <c r="F115" t="s">
        <v>215</v>
      </c>
    </row>
    <row r="116" spans="1:6" x14ac:dyDescent="0.25">
      <c r="A116">
        <v>113</v>
      </c>
      <c r="B116" t="s">
        <v>214</v>
      </c>
      <c r="C116">
        <v>0</v>
      </c>
      <c r="D116">
        <v>0</v>
      </c>
      <c r="E116" t="s">
        <v>212</v>
      </c>
      <c r="F116" t="s">
        <v>215</v>
      </c>
    </row>
    <row r="117" spans="1:6" x14ac:dyDescent="0.25">
      <c r="A117">
        <v>114</v>
      </c>
      <c r="B117" t="s">
        <v>214</v>
      </c>
      <c r="C117">
        <v>2404.6</v>
      </c>
      <c r="D117">
        <v>0</v>
      </c>
      <c r="E117" t="s">
        <v>212</v>
      </c>
      <c r="F117" t="s">
        <v>215</v>
      </c>
    </row>
    <row r="118" spans="1:6" x14ac:dyDescent="0.25">
      <c r="A118">
        <v>115</v>
      </c>
      <c r="B118" t="s">
        <v>214</v>
      </c>
      <c r="C118">
        <v>2026.5</v>
      </c>
      <c r="D118">
        <v>0</v>
      </c>
      <c r="E118" t="s">
        <v>212</v>
      </c>
      <c r="F118" t="s">
        <v>215</v>
      </c>
    </row>
    <row r="119" spans="1:6" x14ac:dyDescent="0.25">
      <c r="A119">
        <v>116</v>
      </c>
      <c r="B119" t="s">
        <v>214</v>
      </c>
      <c r="C119">
        <v>2061.6</v>
      </c>
      <c r="D119">
        <v>0</v>
      </c>
      <c r="E119" t="s">
        <v>212</v>
      </c>
      <c r="F119" t="s">
        <v>215</v>
      </c>
    </row>
    <row r="120" spans="1:6" x14ac:dyDescent="0.25">
      <c r="A120">
        <v>117</v>
      </c>
      <c r="B120" t="s">
        <v>214</v>
      </c>
      <c r="C120">
        <v>2404.6</v>
      </c>
      <c r="D120">
        <v>0</v>
      </c>
      <c r="E120" t="s">
        <v>212</v>
      </c>
      <c r="F120" t="s">
        <v>215</v>
      </c>
    </row>
    <row r="121" spans="1:6" x14ac:dyDescent="0.25">
      <c r="A121">
        <v>118</v>
      </c>
      <c r="B121" t="s">
        <v>214</v>
      </c>
      <c r="C121">
        <v>0</v>
      </c>
      <c r="D121">
        <v>0</v>
      </c>
      <c r="E121" t="s">
        <v>212</v>
      </c>
      <c r="F121" t="s">
        <v>215</v>
      </c>
    </row>
    <row r="122" spans="1:6" x14ac:dyDescent="0.25">
      <c r="A122">
        <v>119</v>
      </c>
      <c r="B122" t="s">
        <v>214</v>
      </c>
      <c r="C122">
        <v>2121.0299999999997</v>
      </c>
      <c r="D122">
        <v>0</v>
      </c>
      <c r="E122" t="s">
        <v>212</v>
      </c>
      <c r="F122" t="s">
        <v>215</v>
      </c>
    </row>
    <row r="123" spans="1:6" x14ac:dyDescent="0.25">
      <c r="A123">
        <v>120</v>
      </c>
      <c r="B123" t="s">
        <v>214</v>
      </c>
      <c r="C123">
        <v>136</v>
      </c>
      <c r="D123">
        <v>0</v>
      </c>
      <c r="E123" t="s">
        <v>212</v>
      </c>
      <c r="F123" t="s">
        <v>215</v>
      </c>
    </row>
    <row r="124" spans="1:6" x14ac:dyDescent="0.25">
      <c r="A124">
        <v>121</v>
      </c>
      <c r="B124" t="s">
        <v>214</v>
      </c>
      <c r="C124">
        <v>2026.5</v>
      </c>
      <c r="D124">
        <v>0</v>
      </c>
      <c r="E124" t="s">
        <v>212</v>
      </c>
      <c r="F124" t="s">
        <v>215</v>
      </c>
    </row>
    <row r="125" spans="1:6" x14ac:dyDescent="0.25">
      <c r="A125">
        <v>122</v>
      </c>
      <c r="B125" t="s">
        <v>214</v>
      </c>
      <c r="C125">
        <v>136</v>
      </c>
      <c r="D125">
        <v>0</v>
      </c>
      <c r="E125" t="s">
        <v>212</v>
      </c>
      <c r="F125" t="s">
        <v>215</v>
      </c>
    </row>
    <row r="126" spans="1:6" x14ac:dyDescent="0.25">
      <c r="A126">
        <v>123</v>
      </c>
      <c r="B126" t="s">
        <v>214</v>
      </c>
      <c r="C126">
        <v>2404.6</v>
      </c>
      <c r="D126">
        <v>0</v>
      </c>
      <c r="E126" t="s">
        <v>212</v>
      </c>
      <c r="F126" t="s">
        <v>215</v>
      </c>
    </row>
    <row r="127" spans="1:6" x14ac:dyDescent="0.25">
      <c r="A127">
        <v>124</v>
      </c>
      <c r="B127" t="s">
        <v>214</v>
      </c>
      <c r="C127">
        <v>2026.5</v>
      </c>
      <c r="D127">
        <v>0</v>
      </c>
      <c r="E127" t="s">
        <v>212</v>
      </c>
      <c r="F127" t="s">
        <v>215</v>
      </c>
    </row>
    <row r="128" spans="1:6" x14ac:dyDescent="0.25">
      <c r="A128">
        <v>125</v>
      </c>
      <c r="B128" t="s">
        <v>214</v>
      </c>
      <c r="C128">
        <v>2121.0299999999997</v>
      </c>
      <c r="D128">
        <v>0</v>
      </c>
      <c r="E128" t="s">
        <v>212</v>
      </c>
      <c r="F128" t="s">
        <v>215</v>
      </c>
    </row>
    <row r="129" spans="1:6" x14ac:dyDescent="0.25">
      <c r="A129">
        <v>126</v>
      </c>
      <c r="B129" t="s">
        <v>214</v>
      </c>
      <c r="C129">
        <v>2404.6</v>
      </c>
      <c r="D129">
        <v>0</v>
      </c>
      <c r="E129" t="s">
        <v>212</v>
      </c>
      <c r="F129" t="s">
        <v>215</v>
      </c>
    </row>
    <row r="130" spans="1:6" x14ac:dyDescent="0.25">
      <c r="A130">
        <v>127</v>
      </c>
      <c r="B130" t="s">
        <v>214</v>
      </c>
      <c r="C130">
        <v>1499.88</v>
      </c>
      <c r="D130">
        <v>0</v>
      </c>
      <c r="E130" t="s">
        <v>212</v>
      </c>
      <c r="F130" t="s">
        <v>215</v>
      </c>
    </row>
    <row r="131" spans="1:6" x14ac:dyDescent="0.25">
      <c r="A131">
        <v>128</v>
      </c>
      <c r="B131" t="s">
        <v>214</v>
      </c>
      <c r="C131">
        <v>2404.6</v>
      </c>
      <c r="D131">
        <v>0</v>
      </c>
      <c r="E131" t="s">
        <v>212</v>
      </c>
      <c r="F131" t="s">
        <v>215</v>
      </c>
    </row>
    <row r="132" spans="1:6" x14ac:dyDescent="0.25">
      <c r="A132">
        <v>129</v>
      </c>
      <c r="B132" t="s">
        <v>214</v>
      </c>
      <c r="C132">
        <v>2404.6</v>
      </c>
      <c r="D132">
        <v>0</v>
      </c>
      <c r="E132" t="s">
        <v>212</v>
      </c>
      <c r="F132" t="s">
        <v>215</v>
      </c>
    </row>
    <row r="133" spans="1:6" x14ac:dyDescent="0.25">
      <c r="A133">
        <v>130</v>
      </c>
      <c r="B133" t="s">
        <v>214</v>
      </c>
      <c r="C133">
        <v>2404.6</v>
      </c>
      <c r="D133">
        <v>0</v>
      </c>
      <c r="E133" t="s">
        <v>212</v>
      </c>
      <c r="F133" t="s">
        <v>215</v>
      </c>
    </row>
    <row r="134" spans="1:6" x14ac:dyDescent="0.25">
      <c r="A134">
        <v>131</v>
      </c>
      <c r="B134" t="s">
        <v>214</v>
      </c>
      <c r="C134">
        <v>109</v>
      </c>
      <c r="D134">
        <v>0</v>
      </c>
      <c r="E134" t="s">
        <v>212</v>
      </c>
      <c r="F134" t="s">
        <v>215</v>
      </c>
    </row>
    <row r="135" spans="1:6" x14ac:dyDescent="0.25">
      <c r="A135">
        <v>132</v>
      </c>
      <c r="B135" t="s">
        <v>214</v>
      </c>
      <c r="C135">
        <v>2404.6</v>
      </c>
      <c r="D135">
        <v>0</v>
      </c>
      <c r="E135" t="s">
        <v>212</v>
      </c>
      <c r="F135" t="s">
        <v>215</v>
      </c>
    </row>
    <row r="136" spans="1:6" x14ac:dyDescent="0.25">
      <c r="A136">
        <v>133</v>
      </c>
      <c r="B136" t="s">
        <v>214</v>
      </c>
      <c r="C136">
        <v>82</v>
      </c>
      <c r="D136">
        <v>0</v>
      </c>
      <c r="E136" t="s">
        <v>212</v>
      </c>
      <c r="F136" t="s">
        <v>215</v>
      </c>
    </row>
    <row r="137" spans="1:6" x14ac:dyDescent="0.25">
      <c r="A137">
        <v>134</v>
      </c>
      <c r="B137" t="s">
        <v>214</v>
      </c>
      <c r="C137">
        <v>1503.45</v>
      </c>
      <c r="D137">
        <v>0</v>
      </c>
      <c r="E137" t="s">
        <v>212</v>
      </c>
      <c r="F137" t="s">
        <v>215</v>
      </c>
    </row>
    <row r="138" spans="1:6" x14ac:dyDescent="0.25">
      <c r="A138">
        <v>135</v>
      </c>
      <c r="B138" t="s">
        <v>214</v>
      </c>
      <c r="C138">
        <v>2348</v>
      </c>
      <c r="D138">
        <v>0</v>
      </c>
      <c r="E138" t="s">
        <v>212</v>
      </c>
      <c r="F138" t="s">
        <v>215</v>
      </c>
    </row>
    <row r="139" spans="1:6" x14ac:dyDescent="0.25">
      <c r="A139">
        <v>136</v>
      </c>
      <c r="B139" t="s">
        <v>214</v>
      </c>
      <c r="C139">
        <v>0</v>
      </c>
      <c r="D139">
        <v>0</v>
      </c>
      <c r="E139" t="s">
        <v>212</v>
      </c>
      <c r="F139" t="s">
        <v>215</v>
      </c>
    </row>
    <row r="140" spans="1:6" x14ac:dyDescent="0.25">
      <c r="A140">
        <v>137</v>
      </c>
      <c r="B140" t="s">
        <v>214</v>
      </c>
      <c r="C140">
        <v>2071.5</v>
      </c>
      <c r="D140">
        <v>0</v>
      </c>
      <c r="E140" t="s">
        <v>212</v>
      </c>
      <c r="F140" t="s">
        <v>215</v>
      </c>
    </row>
    <row r="141" spans="1:6" x14ac:dyDescent="0.25">
      <c r="A141">
        <v>138</v>
      </c>
      <c r="B141" t="s">
        <v>214</v>
      </c>
      <c r="C141">
        <v>136</v>
      </c>
      <c r="D141">
        <v>0</v>
      </c>
      <c r="E141" t="s">
        <v>212</v>
      </c>
      <c r="F141" t="s">
        <v>215</v>
      </c>
    </row>
    <row r="142" spans="1:6" x14ac:dyDescent="0.25">
      <c r="A142">
        <v>139</v>
      </c>
      <c r="B142" t="s">
        <v>214</v>
      </c>
      <c r="C142">
        <v>0</v>
      </c>
      <c r="D142">
        <v>0</v>
      </c>
      <c r="E142" t="s">
        <v>212</v>
      </c>
      <c r="F142" t="s">
        <v>215</v>
      </c>
    </row>
    <row r="143" spans="1:6" x14ac:dyDescent="0.25">
      <c r="A143">
        <v>140</v>
      </c>
      <c r="B143" t="s">
        <v>214</v>
      </c>
      <c r="C143">
        <v>1336.4</v>
      </c>
      <c r="D143">
        <v>0</v>
      </c>
      <c r="E143" t="s">
        <v>212</v>
      </c>
      <c r="F143" t="s">
        <v>215</v>
      </c>
    </row>
    <row r="144" spans="1:6" x14ac:dyDescent="0.25">
      <c r="A144">
        <v>141</v>
      </c>
      <c r="B144" t="s">
        <v>214</v>
      </c>
      <c r="C144">
        <v>46</v>
      </c>
      <c r="D144">
        <v>0</v>
      </c>
      <c r="E144" t="s">
        <v>212</v>
      </c>
      <c r="F144" t="s">
        <v>215</v>
      </c>
    </row>
    <row r="145" spans="1:6" x14ac:dyDescent="0.25">
      <c r="A145">
        <v>142</v>
      </c>
      <c r="B145" t="s">
        <v>214</v>
      </c>
      <c r="C145">
        <v>136</v>
      </c>
      <c r="D145">
        <v>0</v>
      </c>
      <c r="E145" t="s">
        <v>212</v>
      </c>
      <c r="F145" t="s">
        <v>215</v>
      </c>
    </row>
    <row r="146" spans="1:6" x14ac:dyDescent="0.25">
      <c r="A146">
        <v>143</v>
      </c>
      <c r="B146" t="s">
        <v>214</v>
      </c>
      <c r="C146">
        <v>2071.5</v>
      </c>
      <c r="D146">
        <v>0</v>
      </c>
      <c r="E146" t="s">
        <v>212</v>
      </c>
      <c r="F146" t="s">
        <v>215</v>
      </c>
    </row>
    <row r="147" spans="1:6" x14ac:dyDescent="0.25">
      <c r="A147">
        <v>144</v>
      </c>
      <c r="B147" t="s">
        <v>214</v>
      </c>
      <c r="C147">
        <v>1702.83</v>
      </c>
      <c r="D147">
        <v>0</v>
      </c>
      <c r="E147" t="s">
        <v>212</v>
      </c>
      <c r="F147" t="s">
        <v>215</v>
      </c>
    </row>
    <row r="148" spans="1:6" x14ac:dyDescent="0.25">
      <c r="A148">
        <v>145</v>
      </c>
      <c r="B148" t="s">
        <v>214</v>
      </c>
      <c r="C148">
        <v>1252.8800000000001</v>
      </c>
      <c r="D148">
        <v>0</v>
      </c>
      <c r="E148" t="s">
        <v>212</v>
      </c>
      <c r="F148" t="s">
        <v>215</v>
      </c>
    </row>
    <row r="149" spans="1:6" x14ac:dyDescent="0.25">
      <c r="A149">
        <v>146</v>
      </c>
      <c r="B149" t="s">
        <v>214</v>
      </c>
      <c r="C149">
        <v>0</v>
      </c>
      <c r="D149">
        <v>0</v>
      </c>
      <c r="E149" t="s">
        <v>212</v>
      </c>
      <c r="F149" t="s">
        <v>215</v>
      </c>
    </row>
    <row r="150" spans="1:6" x14ac:dyDescent="0.25">
      <c r="A150">
        <v>147</v>
      </c>
      <c r="B150" t="s">
        <v>214</v>
      </c>
      <c r="C150">
        <v>2348</v>
      </c>
      <c r="D150">
        <v>0</v>
      </c>
      <c r="E150" t="s">
        <v>212</v>
      </c>
      <c r="F150" t="s">
        <v>215</v>
      </c>
    </row>
    <row r="151" spans="1:6" x14ac:dyDescent="0.25">
      <c r="A151">
        <v>148</v>
      </c>
      <c r="B151" t="s">
        <v>214</v>
      </c>
      <c r="C151">
        <v>0</v>
      </c>
      <c r="D151">
        <v>0</v>
      </c>
      <c r="E151" t="s">
        <v>212</v>
      </c>
      <c r="F151" t="s">
        <v>215</v>
      </c>
    </row>
    <row r="152" spans="1:6" x14ac:dyDescent="0.25">
      <c r="A152">
        <v>149</v>
      </c>
      <c r="B152" t="s">
        <v>214</v>
      </c>
      <c r="C152">
        <v>2004.6</v>
      </c>
      <c r="D152">
        <v>0</v>
      </c>
      <c r="E152" t="s">
        <v>212</v>
      </c>
      <c r="F152" t="s">
        <v>215</v>
      </c>
    </row>
    <row r="153" spans="1:6" x14ac:dyDescent="0.25">
      <c r="A153">
        <v>150</v>
      </c>
      <c r="B153" t="s">
        <v>214</v>
      </c>
      <c r="C153">
        <v>2004.6</v>
      </c>
      <c r="D153">
        <v>0</v>
      </c>
      <c r="E153" t="s">
        <v>212</v>
      </c>
      <c r="F153" t="s">
        <v>215</v>
      </c>
    </row>
    <row r="154" spans="1:6" x14ac:dyDescent="0.25">
      <c r="A154">
        <v>151</v>
      </c>
      <c r="B154" t="s">
        <v>214</v>
      </c>
      <c r="C154">
        <v>2200.8000000000002</v>
      </c>
      <c r="D154">
        <v>0</v>
      </c>
      <c r="E154" t="s">
        <v>212</v>
      </c>
      <c r="F154" t="s">
        <v>215</v>
      </c>
    </row>
    <row r="155" spans="1:6" x14ac:dyDescent="0.25">
      <c r="A155">
        <v>152</v>
      </c>
      <c r="B155" t="s">
        <v>214</v>
      </c>
      <c r="C155">
        <v>1991.67</v>
      </c>
      <c r="D155">
        <v>0</v>
      </c>
      <c r="E155" t="s">
        <v>212</v>
      </c>
      <c r="F155" t="s">
        <v>215</v>
      </c>
    </row>
    <row r="156" spans="1:6" x14ac:dyDescent="0.25">
      <c r="A156">
        <v>153</v>
      </c>
      <c r="B156" t="s">
        <v>214</v>
      </c>
      <c r="C156">
        <v>2021.45</v>
      </c>
      <c r="D156">
        <v>0</v>
      </c>
      <c r="E156" t="s">
        <v>212</v>
      </c>
      <c r="F156" t="s">
        <v>215</v>
      </c>
    </row>
    <row r="157" spans="1:6" x14ac:dyDescent="0.25">
      <c r="A157">
        <v>154</v>
      </c>
      <c r="B157" t="s">
        <v>214</v>
      </c>
      <c r="C157">
        <v>55</v>
      </c>
      <c r="D157">
        <v>0</v>
      </c>
      <c r="E157" t="s">
        <v>212</v>
      </c>
      <c r="F157" t="s">
        <v>215</v>
      </c>
    </row>
    <row r="158" spans="1:6" x14ac:dyDescent="0.25">
      <c r="A158">
        <v>155</v>
      </c>
      <c r="B158" t="s">
        <v>214</v>
      </c>
      <c r="C158">
        <v>1907.4</v>
      </c>
      <c r="D158">
        <v>0</v>
      </c>
      <c r="E158" t="s">
        <v>212</v>
      </c>
      <c r="F158" t="s">
        <v>215</v>
      </c>
    </row>
    <row r="159" spans="1:6" x14ac:dyDescent="0.25">
      <c r="A159">
        <v>156</v>
      </c>
      <c r="B159" t="s">
        <v>214</v>
      </c>
      <c r="C159">
        <v>0</v>
      </c>
      <c r="D159">
        <v>0</v>
      </c>
      <c r="E159" t="s">
        <v>212</v>
      </c>
      <c r="F159" t="s">
        <v>215</v>
      </c>
    </row>
    <row r="160" spans="1:6" x14ac:dyDescent="0.25">
      <c r="A160">
        <v>157</v>
      </c>
      <c r="B160" t="s">
        <v>214</v>
      </c>
      <c r="C160">
        <v>55</v>
      </c>
      <c r="D160">
        <v>0</v>
      </c>
      <c r="E160" t="s">
        <v>212</v>
      </c>
      <c r="F160" t="s">
        <v>215</v>
      </c>
    </row>
    <row r="161" spans="1:6" x14ac:dyDescent="0.25">
      <c r="A161">
        <v>158</v>
      </c>
      <c r="B161" t="s">
        <v>214</v>
      </c>
      <c r="C161">
        <v>55</v>
      </c>
      <c r="D161">
        <v>0</v>
      </c>
      <c r="E161" t="s">
        <v>212</v>
      </c>
      <c r="F161" t="s">
        <v>215</v>
      </c>
    </row>
    <row r="162" spans="1:6" x14ac:dyDescent="0.25">
      <c r="A162">
        <v>159</v>
      </c>
      <c r="B162" t="s">
        <v>214</v>
      </c>
      <c r="C162">
        <v>0</v>
      </c>
      <c r="D162">
        <v>0</v>
      </c>
      <c r="E162" t="s">
        <v>212</v>
      </c>
      <c r="F162" t="s">
        <v>215</v>
      </c>
    </row>
    <row r="163" spans="1:6" x14ac:dyDescent="0.25">
      <c r="A163">
        <v>160</v>
      </c>
      <c r="B163" t="s">
        <v>214</v>
      </c>
      <c r="C163">
        <v>82</v>
      </c>
      <c r="D163">
        <v>0</v>
      </c>
      <c r="E163" t="s">
        <v>212</v>
      </c>
      <c r="F163" t="s">
        <v>215</v>
      </c>
    </row>
    <row r="164" spans="1:6" x14ac:dyDescent="0.25">
      <c r="A164">
        <v>161</v>
      </c>
      <c r="B164" t="s">
        <v>214</v>
      </c>
      <c r="C164">
        <v>1379.95</v>
      </c>
      <c r="D164">
        <v>0</v>
      </c>
      <c r="E164" t="s">
        <v>212</v>
      </c>
      <c r="F164" t="s">
        <v>215</v>
      </c>
    </row>
    <row r="165" spans="1:6" x14ac:dyDescent="0.25">
      <c r="A165">
        <v>162</v>
      </c>
      <c r="B165" t="s">
        <v>214</v>
      </c>
      <c r="C165">
        <v>1037.52</v>
      </c>
      <c r="D165">
        <v>0</v>
      </c>
      <c r="E165" t="s">
        <v>212</v>
      </c>
      <c r="F165" t="s">
        <v>215</v>
      </c>
    </row>
    <row r="166" spans="1:6" x14ac:dyDescent="0.25">
      <c r="A166">
        <v>163</v>
      </c>
      <c r="B166" t="s">
        <v>214</v>
      </c>
      <c r="C166">
        <v>719.8</v>
      </c>
      <c r="D166">
        <v>0</v>
      </c>
      <c r="E166" t="s">
        <v>212</v>
      </c>
      <c r="F166" t="s">
        <v>215</v>
      </c>
    </row>
    <row r="167" spans="1:6" x14ac:dyDescent="0.25">
      <c r="A167">
        <v>164</v>
      </c>
      <c r="B167" t="s">
        <v>214</v>
      </c>
      <c r="C167">
        <v>1959.4</v>
      </c>
      <c r="D167">
        <v>0</v>
      </c>
      <c r="E167" t="s">
        <v>212</v>
      </c>
      <c r="F167" t="s">
        <v>215</v>
      </c>
    </row>
    <row r="168" spans="1:6" x14ac:dyDescent="0.25">
      <c r="A168">
        <v>165</v>
      </c>
      <c r="B168" t="s">
        <v>214</v>
      </c>
      <c r="C168">
        <v>1995.4</v>
      </c>
      <c r="D168">
        <v>0</v>
      </c>
      <c r="E168" t="s">
        <v>212</v>
      </c>
      <c r="F168" t="s">
        <v>215</v>
      </c>
    </row>
    <row r="169" spans="1:6" x14ac:dyDescent="0.25">
      <c r="A169">
        <v>166</v>
      </c>
      <c r="B169" t="s">
        <v>214</v>
      </c>
      <c r="C169">
        <v>0</v>
      </c>
      <c r="D169">
        <v>0</v>
      </c>
      <c r="E169" t="s">
        <v>212</v>
      </c>
      <c r="F169" t="s">
        <v>215</v>
      </c>
    </row>
    <row r="170" spans="1:6" x14ac:dyDescent="0.25">
      <c r="A170">
        <v>167</v>
      </c>
      <c r="B170" t="s">
        <v>214</v>
      </c>
      <c r="C170">
        <v>764.35</v>
      </c>
      <c r="D170">
        <v>0</v>
      </c>
      <c r="E170" t="s">
        <v>212</v>
      </c>
      <c r="F170" t="s">
        <v>215</v>
      </c>
    </row>
    <row r="171" spans="1:6" x14ac:dyDescent="0.25">
      <c r="A171">
        <v>168</v>
      </c>
      <c r="B171" t="s">
        <v>214</v>
      </c>
      <c r="C171">
        <v>55</v>
      </c>
      <c r="D171">
        <v>0</v>
      </c>
      <c r="E171" t="s">
        <v>212</v>
      </c>
      <c r="F171" t="s">
        <v>215</v>
      </c>
    </row>
    <row r="172" spans="1:6" x14ac:dyDescent="0.25">
      <c r="A172">
        <v>169</v>
      </c>
      <c r="B172" t="s">
        <v>214</v>
      </c>
      <c r="C172">
        <v>0</v>
      </c>
      <c r="D172">
        <v>0</v>
      </c>
      <c r="E172" t="s">
        <v>212</v>
      </c>
      <c r="F172" t="s">
        <v>215</v>
      </c>
    </row>
    <row r="173" spans="1:6" x14ac:dyDescent="0.25">
      <c r="A173">
        <v>170</v>
      </c>
      <c r="B173" t="s">
        <v>214</v>
      </c>
      <c r="C173">
        <v>32173.33</v>
      </c>
      <c r="D173">
        <v>0</v>
      </c>
      <c r="E173" t="s">
        <v>212</v>
      </c>
      <c r="F173" t="s">
        <v>215</v>
      </c>
    </row>
    <row r="174" spans="1:6" x14ac:dyDescent="0.25">
      <c r="A174">
        <v>171</v>
      </c>
      <c r="B174" t="s">
        <v>214</v>
      </c>
      <c r="C174">
        <v>1761.8</v>
      </c>
      <c r="D174">
        <v>0</v>
      </c>
      <c r="E174" t="s">
        <v>212</v>
      </c>
      <c r="F174" t="s">
        <v>215</v>
      </c>
    </row>
    <row r="175" spans="1:6" x14ac:dyDescent="0.25">
      <c r="A175">
        <v>172</v>
      </c>
      <c r="B175" t="s">
        <v>214</v>
      </c>
      <c r="C175">
        <v>0</v>
      </c>
      <c r="D175">
        <v>0</v>
      </c>
      <c r="E175" t="s">
        <v>212</v>
      </c>
      <c r="F175" t="s">
        <v>215</v>
      </c>
    </row>
    <row r="176" spans="1:6" x14ac:dyDescent="0.25">
      <c r="A176">
        <v>173</v>
      </c>
      <c r="B176" t="s">
        <v>214</v>
      </c>
      <c r="C176">
        <v>0</v>
      </c>
      <c r="D176">
        <v>0</v>
      </c>
      <c r="E176" t="s">
        <v>212</v>
      </c>
      <c r="F176" t="s">
        <v>215</v>
      </c>
    </row>
    <row r="177" spans="1:6" x14ac:dyDescent="0.25">
      <c r="A177">
        <v>174</v>
      </c>
      <c r="B177" t="s">
        <v>214</v>
      </c>
      <c r="C177">
        <v>1493.6</v>
      </c>
      <c r="D177">
        <v>0</v>
      </c>
      <c r="E177" t="s">
        <v>212</v>
      </c>
      <c r="F177" t="s">
        <v>215</v>
      </c>
    </row>
    <row r="178" spans="1:6" x14ac:dyDescent="0.25">
      <c r="A178">
        <v>175</v>
      </c>
      <c r="B178" t="s">
        <v>214</v>
      </c>
      <c r="C178">
        <v>1493.6</v>
      </c>
      <c r="D178">
        <v>0</v>
      </c>
      <c r="E178" t="s">
        <v>212</v>
      </c>
      <c r="F178" t="s">
        <v>215</v>
      </c>
    </row>
    <row r="179" spans="1:6" x14ac:dyDescent="0.25">
      <c r="A179">
        <v>176</v>
      </c>
      <c r="B179" t="s">
        <v>214</v>
      </c>
      <c r="C179">
        <v>1493.6</v>
      </c>
      <c r="D179">
        <v>0</v>
      </c>
      <c r="E179" t="s">
        <v>212</v>
      </c>
      <c r="F179" t="s">
        <v>215</v>
      </c>
    </row>
    <row r="180" spans="1:6" x14ac:dyDescent="0.25">
      <c r="A180">
        <v>177</v>
      </c>
      <c r="B180" t="s">
        <v>214</v>
      </c>
      <c r="C180">
        <v>1524.83</v>
      </c>
      <c r="D180">
        <v>0</v>
      </c>
      <c r="E180" t="s">
        <v>212</v>
      </c>
      <c r="F180" t="s">
        <v>215</v>
      </c>
    </row>
    <row r="181" spans="1:6" x14ac:dyDescent="0.25">
      <c r="A181">
        <v>178</v>
      </c>
      <c r="B181" t="s">
        <v>214</v>
      </c>
      <c r="C181">
        <v>560.1</v>
      </c>
      <c r="D181">
        <v>0</v>
      </c>
      <c r="E181" t="s">
        <v>212</v>
      </c>
      <c r="F181" t="s">
        <v>215</v>
      </c>
    </row>
    <row r="182" spans="1:6" x14ac:dyDescent="0.25">
      <c r="A182">
        <v>179</v>
      </c>
      <c r="B182" t="s">
        <v>214</v>
      </c>
      <c r="C182">
        <v>0</v>
      </c>
      <c r="D182">
        <v>0</v>
      </c>
      <c r="E182" t="s">
        <v>212</v>
      </c>
      <c r="F182" t="s">
        <v>215</v>
      </c>
    </row>
    <row r="183" spans="1:6" x14ac:dyDescent="0.25">
      <c r="A183">
        <v>180</v>
      </c>
      <c r="B183" t="s">
        <v>214</v>
      </c>
      <c r="C183">
        <v>560.1</v>
      </c>
      <c r="D183">
        <v>0</v>
      </c>
      <c r="E183" t="s">
        <v>212</v>
      </c>
      <c r="F183" t="s">
        <v>215</v>
      </c>
    </row>
    <row r="184" spans="1:6" x14ac:dyDescent="0.25">
      <c r="A184">
        <v>181</v>
      </c>
      <c r="B184" t="s">
        <v>214</v>
      </c>
      <c r="C184">
        <v>0</v>
      </c>
      <c r="D184">
        <v>0</v>
      </c>
      <c r="E184" t="s">
        <v>212</v>
      </c>
      <c r="F184" t="s">
        <v>215</v>
      </c>
    </row>
    <row r="185" spans="1:6" x14ac:dyDescent="0.25">
      <c r="A185">
        <v>182</v>
      </c>
      <c r="B185" t="s">
        <v>214</v>
      </c>
      <c r="C185">
        <v>53.17</v>
      </c>
      <c r="D185">
        <v>0</v>
      </c>
      <c r="E185" t="s">
        <v>212</v>
      </c>
      <c r="F185" t="s">
        <v>215</v>
      </c>
    </row>
    <row r="186" spans="1:6" x14ac:dyDescent="0.25">
      <c r="A186">
        <v>183</v>
      </c>
      <c r="B186" t="s">
        <v>214</v>
      </c>
      <c r="C186">
        <v>1524.83</v>
      </c>
      <c r="D186">
        <v>0</v>
      </c>
      <c r="E186" t="s">
        <v>212</v>
      </c>
      <c r="F186" t="s">
        <v>215</v>
      </c>
    </row>
    <row r="187" spans="1:6" x14ac:dyDescent="0.25">
      <c r="A187">
        <v>184</v>
      </c>
      <c r="B187" t="s">
        <v>214</v>
      </c>
      <c r="C187">
        <v>1551.83</v>
      </c>
      <c r="D187">
        <v>0</v>
      </c>
      <c r="E187" t="s">
        <v>212</v>
      </c>
      <c r="F187" t="s">
        <v>215</v>
      </c>
    </row>
    <row r="188" spans="1:6" x14ac:dyDescent="0.25">
      <c r="A188">
        <v>185</v>
      </c>
      <c r="B188" t="s">
        <v>214</v>
      </c>
      <c r="C188">
        <v>0</v>
      </c>
      <c r="D188">
        <v>0</v>
      </c>
      <c r="E188" t="s">
        <v>212</v>
      </c>
      <c r="F188" t="s">
        <v>215</v>
      </c>
    </row>
    <row r="189" spans="1:6" x14ac:dyDescent="0.25">
      <c r="A189">
        <v>186</v>
      </c>
      <c r="B189" t="s">
        <v>214</v>
      </c>
      <c r="C189">
        <v>0</v>
      </c>
      <c r="D189">
        <v>0</v>
      </c>
      <c r="E189" t="s">
        <v>212</v>
      </c>
      <c r="F189" t="s">
        <v>215</v>
      </c>
    </row>
    <row r="190" spans="1:6" x14ac:dyDescent="0.25">
      <c r="A190">
        <v>187</v>
      </c>
      <c r="B190" t="s">
        <v>214</v>
      </c>
      <c r="C190">
        <v>1095.8800000000001</v>
      </c>
      <c r="D190">
        <v>0</v>
      </c>
      <c r="E190" t="s">
        <v>212</v>
      </c>
      <c r="F190" t="s">
        <v>215</v>
      </c>
    </row>
    <row r="191" spans="1:6" x14ac:dyDescent="0.25">
      <c r="A191">
        <v>188</v>
      </c>
      <c r="B191" t="s">
        <v>214</v>
      </c>
      <c r="C191">
        <v>1049.8800000000001</v>
      </c>
      <c r="D191">
        <v>0</v>
      </c>
      <c r="E191" t="s">
        <v>212</v>
      </c>
      <c r="F191" t="s">
        <v>215</v>
      </c>
    </row>
    <row r="192" spans="1:6" x14ac:dyDescent="0.25">
      <c r="A192">
        <v>189</v>
      </c>
      <c r="B192" t="s">
        <v>214</v>
      </c>
      <c r="C192">
        <v>1725.8</v>
      </c>
      <c r="D192">
        <v>0</v>
      </c>
      <c r="E192" t="s">
        <v>212</v>
      </c>
      <c r="F192" t="s">
        <v>215</v>
      </c>
    </row>
    <row r="193" spans="1:6" x14ac:dyDescent="0.25">
      <c r="A193">
        <v>190</v>
      </c>
      <c r="B193" t="s">
        <v>214</v>
      </c>
      <c r="C193">
        <v>1761.8</v>
      </c>
      <c r="D193">
        <v>0</v>
      </c>
      <c r="E193" t="s">
        <v>212</v>
      </c>
      <c r="F193" t="s">
        <v>215</v>
      </c>
    </row>
    <row r="194" spans="1:6" x14ac:dyDescent="0.25">
      <c r="A194">
        <v>191</v>
      </c>
      <c r="B194" t="s">
        <v>214</v>
      </c>
      <c r="C194">
        <v>1120.2</v>
      </c>
      <c r="D194">
        <v>0</v>
      </c>
      <c r="E194" t="s">
        <v>212</v>
      </c>
      <c r="F194" t="s">
        <v>215</v>
      </c>
    </row>
    <row r="195" spans="1:6" x14ac:dyDescent="0.25">
      <c r="A195">
        <v>192</v>
      </c>
      <c r="B195" t="s">
        <v>214</v>
      </c>
      <c r="C195">
        <v>1548.6</v>
      </c>
      <c r="D195">
        <v>0</v>
      </c>
      <c r="E195" t="s">
        <v>212</v>
      </c>
      <c r="F195" t="s">
        <v>215</v>
      </c>
    </row>
    <row r="196" spans="1:6" x14ac:dyDescent="0.25">
      <c r="A196">
        <v>193</v>
      </c>
      <c r="B196" t="s">
        <v>214</v>
      </c>
      <c r="C196">
        <v>1493.6</v>
      </c>
      <c r="D196">
        <v>0</v>
      </c>
      <c r="E196" t="s">
        <v>212</v>
      </c>
      <c r="F196" t="s">
        <v>215</v>
      </c>
    </row>
    <row r="197" spans="1:6" x14ac:dyDescent="0.25">
      <c r="A197">
        <v>194</v>
      </c>
      <c r="B197" t="s">
        <v>214</v>
      </c>
      <c r="C197">
        <v>1524.83</v>
      </c>
      <c r="D197">
        <v>0</v>
      </c>
      <c r="E197" t="s">
        <v>212</v>
      </c>
      <c r="F197" t="s">
        <v>215</v>
      </c>
    </row>
    <row r="198" spans="1:6" x14ac:dyDescent="0.25">
      <c r="A198">
        <v>195</v>
      </c>
      <c r="B198" t="s">
        <v>214</v>
      </c>
      <c r="C198">
        <v>1761.8</v>
      </c>
      <c r="D198">
        <v>0</v>
      </c>
      <c r="E198" t="s">
        <v>212</v>
      </c>
      <c r="F198" t="s">
        <v>215</v>
      </c>
    </row>
    <row r="199" spans="1:6" x14ac:dyDescent="0.25">
      <c r="A199">
        <v>196</v>
      </c>
      <c r="B199" t="s">
        <v>214</v>
      </c>
      <c r="C199">
        <v>0</v>
      </c>
      <c r="D199">
        <v>0</v>
      </c>
      <c r="E199" t="s">
        <v>212</v>
      </c>
      <c r="F199" t="s">
        <v>215</v>
      </c>
    </row>
    <row r="200" spans="1:6" x14ac:dyDescent="0.25">
      <c r="A200">
        <v>197</v>
      </c>
      <c r="B200" t="s">
        <v>214</v>
      </c>
      <c r="C200">
        <v>0</v>
      </c>
      <c r="D200">
        <v>0</v>
      </c>
      <c r="E200" t="s">
        <v>212</v>
      </c>
      <c r="F200" t="s">
        <v>215</v>
      </c>
    </row>
    <row r="201" spans="1:6" x14ac:dyDescent="0.25">
      <c r="A201">
        <v>198</v>
      </c>
      <c r="B201" t="s">
        <v>214</v>
      </c>
      <c r="C201">
        <v>46</v>
      </c>
      <c r="D201">
        <v>0</v>
      </c>
      <c r="E201" t="s">
        <v>212</v>
      </c>
      <c r="F201" t="s">
        <v>215</v>
      </c>
    </row>
    <row r="202" spans="1:6" x14ac:dyDescent="0.25">
      <c r="A202">
        <v>199</v>
      </c>
      <c r="B202" t="s">
        <v>214</v>
      </c>
      <c r="C202">
        <v>55</v>
      </c>
      <c r="D202">
        <v>0</v>
      </c>
      <c r="E202" t="s">
        <v>212</v>
      </c>
      <c r="F202" t="s">
        <v>215</v>
      </c>
    </row>
    <row r="203" spans="1:6" x14ac:dyDescent="0.25">
      <c r="A203">
        <v>200</v>
      </c>
      <c r="B203" t="s">
        <v>214</v>
      </c>
      <c r="C203">
        <v>46</v>
      </c>
      <c r="D203">
        <v>0</v>
      </c>
      <c r="E203" t="s">
        <v>212</v>
      </c>
      <c r="F203" t="s">
        <v>215</v>
      </c>
    </row>
    <row r="204" spans="1:6" x14ac:dyDescent="0.25">
      <c r="A204">
        <v>201</v>
      </c>
      <c r="B204" t="s">
        <v>214</v>
      </c>
      <c r="C204">
        <v>186.7</v>
      </c>
      <c r="D204">
        <v>0</v>
      </c>
      <c r="E204" t="s">
        <v>212</v>
      </c>
      <c r="F204" t="s">
        <v>215</v>
      </c>
    </row>
    <row r="205" spans="1:6" x14ac:dyDescent="0.25">
      <c r="A205">
        <v>202</v>
      </c>
      <c r="B205" t="s">
        <v>214</v>
      </c>
      <c r="C205">
        <v>55</v>
      </c>
      <c r="D205">
        <v>0</v>
      </c>
      <c r="E205" t="s">
        <v>212</v>
      </c>
      <c r="F205" t="s">
        <v>215</v>
      </c>
    </row>
    <row r="206" spans="1:6" x14ac:dyDescent="0.25">
      <c r="A206">
        <v>203</v>
      </c>
      <c r="B206" t="s">
        <v>741</v>
      </c>
      <c r="C206">
        <v>0</v>
      </c>
      <c r="D206">
        <v>0</v>
      </c>
      <c r="E206" t="s">
        <v>212</v>
      </c>
      <c r="F206" t="s">
        <v>215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206"/>
  <sheetViews>
    <sheetView topLeftCell="A3" workbookViewId="0">
      <selection activeCell="A3" sqref="A3"/>
    </sheetView>
  </sheetViews>
  <sheetFormatPr baseColWidth="10" defaultColWidth="9.140625" defaultRowHeight="15" x14ac:dyDescent="0.25"/>
  <cols>
    <col min="1" max="1" width="4" bestFit="1" customWidth="1"/>
    <col min="2" max="2" width="58.42578125" bestFit="1" customWidth="1"/>
    <col min="3" max="3" width="59.140625" bestFit="1" customWidth="1"/>
  </cols>
  <sheetData>
    <row r="1" spans="1:3" hidden="1" x14ac:dyDescent="0.25">
      <c r="B1" t="s">
        <v>10</v>
      </c>
      <c r="C1" t="s">
        <v>7</v>
      </c>
    </row>
    <row r="2" spans="1:3" hidden="1" x14ac:dyDescent="0.25">
      <c r="B2" t="s">
        <v>104</v>
      </c>
      <c r="C2" t="s">
        <v>105</v>
      </c>
    </row>
    <row r="3" spans="1:3" ht="30" x14ac:dyDescent="0.25">
      <c r="A3" s="1" t="s">
        <v>98</v>
      </c>
      <c r="B3" s="1" t="s">
        <v>106</v>
      </c>
      <c r="C3" s="1" t="s">
        <v>107</v>
      </c>
    </row>
    <row r="4" spans="1:3" x14ac:dyDescent="0.25">
      <c r="A4">
        <v>1</v>
      </c>
      <c r="B4" t="s">
        <v>216</v>
      </c>
      <c r="C4" t="s">
        <v>215</v>
      </c>
    </row>
    <row r="5" spans="1:3" x14ac:dyDescent="0.25">
      <c r="A5">
        <v>2</v>
      </c>
      <c r="B5" t="s">
        <v>216</v>
      </c>
      <c r="C5" t="s">
        <v>215</v>
      </c>
    </row>
    <row r="6" spans="1:3" x14ac:dyDescent="0.25">
      <c r="A6">
        <v>3</v>
      </c>
      <c r="B6" t="s">
        <v>216</v>
      </c>
      <c r="C6" t="s">
        <v>215</v>
      </c>
    </row>
    <row r="7" spans="1:3" x14ac:dyDescent="0.25">
      <c r="A7">
        <v>4</v>
      </c>
      <c r="B7" t="s">
        <v>216</v>
      </c>
      <c r="C7" t="s">
        <v>215</v>
      </c>
    </row>
    <row r="8" spans="1:3" x14ac:dyDescent="0.25">
      <c r="A8">
        <v>5</v>
      </c>
      <c r="B8" t="s">
        <v>216</v>
      </c>
      <c r="C8" t="s">
        <v>215</v>
      </c>
    </row>
    <row r="9" spans="1:3" x14ac:dyDescent="0.25">
      <c r="A9">
        <v>6</v>
      </c>
      <c r="B9" t="s">
        <v>216</v>
      </c>
      <c r="C9" t="s">
        <v>215</v>
      </c>
    </row>
    <row r="10" spans="1:3" x14ac:dyDescent="0.25">
      <c r="A10">
        <v>7</v>
      </c>
      <c r="B10" t="s">
        <v>216</v>
      </c>
      <c r="C10" t="s">
        <v>215</v>
      </c>
    </row>
    <row r="11" spans="1:3" x14ac:dyDescent="0.25">
      <c r="A11">
        <v>8</v>
      </c>
      <c r="B11" t="s">
        <v>216</v>
      </c>
      <c r="C11" t="s">
        <v>215</v>
      </c>
    </row>
    <row r="12" spans="1:3" x14ac:dyDescent="0.25">
      <c r="A12">
        <v>9</v>
      </c>
      <c r="B12" t="s">
        <v>216</v>
      </c>
      <c r="C12" t="s">
        <v>215</v>
      </c>
    </row>
    <row r="13" spans="1:3" x14ac:dyDescent="0.25">
      <c r="A13">
        <v>10</v>
      </c>
      <c r="B13" t="s">
        <v>216</v>
      </c>
      <c r="C13" t="s">
        <v>215</v>
      </c>
    </row>
    <row r="14" spans="1:3" x14ac:dyDescent="0.25">
      <c r="A14">
        <v>11</v>
      </c>
      <c r="B14" t="s">
        <v>216</v>
      </c>
      <c r="C14" t="s">
        <v>215</v>
      </c>
    </row>
    <row r="15" spans="1:3" x14ac:dyDescent="0.25">
      <c r="A15">
        <v>12</v>
      </c>
      <c r="B15" t="s">
        <v>216</v>
      </c>
      <c r="C15" t="s">
        <v>215</v>
      </c>
    </row>
    <row r="16" spans="1:3" x14ac:dyDescent="0.25">
      <c r="A16">
        <v>13</v>
      </c>
      <c r="B16" t="s">
        <v>216</v>
      </c>
      <c r="C16" t="s">
        <v>215</v>
      </c>
    </row>
    <row r="17" spans="1:3" x14ac:dyDescent="0.25">
      <c r="A17">
        <v>14</v>
      </c>
      <c r="B17" t="s">
        <v>216</v>
      </c>
      <c r="C17" t="s">
        <v>215</v>
      </c>
    </row>
    <row r="18" spans="1:3" x14ac:dyDescent="0.25">
      <c r="A18">
        <v>15</v>
      </c>
      <c r="B18" t="s">
        <v>216</v>
      </c>
      <c r="C18" t="s">
        <v>215</v>
      </c>
    </row>
    <row r="19" spans="1:3" x14ac:dyDescent="0.25">
      <c r="A19">
        <v>16</v>
      </c>
      <c r="B19" t="s">
        <v>216</v>
      </c>
      <c r="C19" t="s">
        <v>215</v>
      </c>
    </row>
    <row r="20" spans="1:3" x14ac:dyDescent="0.25">
      <c r="A20">
        <v>17</v>
      </c>
      <c r="B20" t="s">
        <v>216</v>
      </c>
      <c r="C20" t="s">
        <v>215</v>
      </c>
    </row>
    <row r="21" spans="1:3" x14ac:dyDescent="0.25">
      <c r="A21">
        <v>18</v>
      </c>
      <c r="B21" t="s">
        <v>216</v>
      </c>
      <c r="C21" t="s">
        <v>215</v>
      </c>
    </row>
    <row r="22" spans="1:3" x14ac:dyDescent="0.25">
      <c r="A22">
        <v>19</v>
      </c>
      <c r="B22" t="s">
        <v>216</v>
      </c>
      <c r="C22" t="s">
        <v>215</v>
      </c>
    </row>
    <row r="23" spans="1:3" x14ac:dyDescent="0.25">
      <c r="A23">
        <v>20</v>
      </c>
      <c r="B23" t="s">
        <v>216</v>
      </c>
      <c r="C23" t="s">
        <v>215</v>
      </c>
    </row>
    <row r="24" spans="1:3" x14ac:dyDescent="0.25">
      <c r="A24">
        <v>21</v>
      </c>
      <c r="B24" t="s">
        <v>216</v>
      </c>
      <c r="C24" t="s">
        <v>215</v>
      </c>
    </row>
    <row r="25" spans="1:3" x14ac:dyDescent="0.25">
      <c r="A25">
        <v>22</v>
      </c>
      <c r="B25" t="s">
        <v>216</v>
      </c>
      <c r="C25" t="s">
        <v>215</v>
      </c>
    </row>
    <row r="26" spans="1:3" x14ac:dyDescent="0.25">
      <c r="A26">
        <v>23</v>
      </c>
      <c r="B26" t="s">
        <v>216</v>
      </c>
      <c r="C26" t="s">
        <v>215</v>
      </c>
    </row>
    <row r="27" spans="1:3" x14ac:dyDescent="0.25">
      <c r="A27">
        <v>24</v>
      </c>
      <c r="B27" t="s">
        <v>216</v>
      </c>
      <c r="C27" t="s">
        <v>215</v>
      </c>
    </row>
    <row r="28" spans="1:3" x14ac:dyDescent="0.25">
      <c r="A28">
        <v>25</v>
      </c>
      <c r="B28" t="s">
        <v>216</v>
      </c>
      <c r="C28" t="s">
        <v>215</v>
      </c>
    </row>
    <row r="29" spans="1:3" x14ac:dyDescent="0.25">
      <c r="A29">
        <v>26</v>
      </c>
      <c r="B29" t="s">
        <v>216</v>
      </c>
      <c r="C29" t="s">
        <v>215</v>
      </c>
    </row>
    <row r="30" spans="1:3" x14ac:dyDescent="0.25">
      <c r="A30">
        <v>27</v>
      </c>
      <c r="B30" t="s">
        <v>216</v>
      </c>
      <c r="C30" t="s">
        <v>215</v>
      </c>
    </row>
    <row r="31" spans="1:3" x14ac:dyDescent="0.25">
      <c r="A31">
        <v>28</v>
      </c>
      <c r="B31" t="s">
        <v>216</v>
      </c>
      <c r="C31" t="s">
        <v>215</v>
      </c>
    </row>
    <row r="32" spans="1:3" x14ac:dyDescent="0.25">
      <c r="A32">
        <v>29</v>
      </c>
      <c r="B32" t="s">
        <v>216</v>
      </c>
      <c r="C32" t="s">
        <v>215</v>
      </c>
    </row>
    <row r="33" spans="1:3" x14ac:dyDescent="0.25">
      <c r="A33">
        <v>30</v>
      </c>
      <c r="B33" t="s">
        <v>216</v>
      </c>
      <c r="C33" t="s">
        <v>215</v>
      </c>
    </row>
    <row r="34" spans="1:3" x14ac:dyDescent="0.25">
      <c r="A34">
        <v>31</v>
      </c>
      <c r="B34" t="s">
        <v>216</v>
      </c>
      <c r="C34" t="s">
        <v>215</v>
      </c>
    </row>
    <row r="35" spans="1:3" x14ac:dyDescent="0.25">
      <c r="A35">
        <v>32</v>
      </c>
      <c r="B35" t="s">
        <v>216</v>
      </c>
      <c r="C35" t="s">
        <v>215</v>
      </c>
    </row>
    <row r="36" spans="1:3" x14ac:dyDescent="0.25">
      <c r="A36">
        <v>33</v>
      </c>
      <c r="B36" t="s">
        <v>216</v>
      </c>
      <c r="C36" t="s">
        <v>215</v>
      </c>
    </row>
    <row r="37" spans="1:3" x14ac:dyDescent="0.25">
      <c r="A37">
        <v>34</v>
      </c>
      <c r="B37" t="s">
        <v>216</v>
      </c>
      <c r="C37" t="s">
        <v>215</v>
      </c>
    </row>
    <row r="38" spans="1:3" x14ac:dyDescent="0.25">
      <c r="A38">
        <v>35</v>
      </c>
      <c r="B38" t="s">
        <v>216</v>
      </c>
      <c r="C38" t="s">
        <v>215</v>
      </c>
    </row>
    <row r="39" spans="1:3" x14ac:dyDescent="0.25">
      <c r="A39">
        <v>36</v>
      </c>
      <c r="B39" t="s">
        <v>216</v>
      </c>
      <c r="C39" t="s">
        <v>215</v>
      </c>
    </row>
    <row r="40" spans="1:3" x14ac:dyDescent="0.25">
      <c r="A40">
        <v>37</v>
      </c>
      <c r="B40" t="s">
        <v>216</v>
      </c>
      <c r="C40" t="s">
        <v>215</v>
      </c>
    </row>
    <row r="41" spans="1:3" x14ac:dyDescent="0.25">
      <c r="A41">
        <v>38</v>
      </c>
      <c r="B41" t="s">
        <v>216</v>
      </c>
      <c r="C41" t="s">
        <v>215</v>
      </c>
    </row>
    <row r="42" spans="1:3" x14ac:dyDescent="0.25">
      <c r="A42">
        <v>39</v>
      </c>
      <c r="B42" t="s">
        <v>216</v>
      </c>
      <c r="C42" t="s">
        <v>215</v>
      </c>
    </row>
    <row r="43" spans="1:3" x14ac:dyDescent="0.25">
      <c r="A43">
        <v>40</v>
      </c>
      <c r="B43" t="s">
        <v>216</v>
      </c>
      <c r="C43" t="s">
        <v>215</v>
      </c>
    </row>
    <row r="44" spans="1:3" x14ac:dyDescent="0.25">
      <c r="A44">
        <v>41</v>
      </c>
      <c r="B44" t="s">
        <v>216</v>
      </c>
      <c r="C44" t="s">
        <v>215</v>
      </c>
    </row>
    <row r="45" spans="1:3" x14ac:dyDescent="0.25">
      <c r="A45">
        <v>42</v>
      </c>
      <c r="B45" t="s">
        <v>216</v>
      </c>
      <c r="C45" t="s">
        <v>215</v>
      </c>
    </row>
    <row r="46" spans="1:3" x14ac:dyDescent="0.25">
      <c r="A46">
        <v>43</v>
      </c>
      <c r="B46" t="s">
        <v>216</v>
      </c>
      <c r="C46" t="s">
        <v>215</v>
      </c>
    </row>
    <row r="47" spans="1:3" x14ac:dyDescent="0.25">
      <c r="A47">
        <v>44</v>
      </c>
      <c r="B47" t="s">
        <v>216</v>
      </c>
      <c r="C47" t="s">
        <v>215</v>
      </c>
    </row>
    <row r="48" spans="1:3" x14ac:dyDescent="0.25">
      <c r="A48">
        <v>45</v>
      </c>
      <c r="B48" t="s">
        <v>216</v>
      </c>
      <c r="C48" t="s">
        <v>215</v>
      </c>
    </row>
    <row r="49" spans="1:3" x14ac:dyDescent="0.25">
      <c r="A49">
        <v>46</v>
      </c>
      <c r="B49" t="s">
        <v>216</v>
      </c>
      <c r="C49" t="s">
        <v>215</v>
      </c>
    </row>
    <row r="50" spans="1:3" x14ac:dyDescent="0.25">
      <c r="A50">
        <v>47</v>
      </c>
      <c r="B50" t="s">
        <v>216</v>
      </c>
      <c r="C50" t="s">
        <v>215</v>
      </c>
    </row>
    <row r="51" spans="1:3" x14ac:dyDescent="0.25">
      <c r="A51">
        <v>48</v>
      </c>
      <c r="B51" t="s">
        <v>216</v>
      </c>
      <c r="C51" t="s">
        <v>215</v>
      </c>
    </row>
    <row r="52" spans="1:3" x14ac:dyDescent="0.25">
      <c r="A52">
        <v>49</v>
      </c>
      <c r="B52" t="s">
        <v>216</v>
      </c>
      <c r="C52" t="s">
        <v>215</v>
      </c>
    </row>
    <row r="53" spans="1:3" x14ac:dyDescent="0.25">
      <c r="A53">
        <v>50</v>
      </c>
      <c r="B53" t="s">
        <v>216</v>
      </c>
      <c r="C53" t="s">
        <v>215</v>
      </c>
    </row>
    <row r="54" spans="1:3" x14ac:dyDescent="0.25">
      <c r="A54">
        <v>51</v>
      </c>
      <c r="B54" t="s">
        <v>216</v>
      </c>
      <c r="C54" t="s">
        <v>215</v>
      </c>
    </row>
    <row r="55" spans="1:3" x14ac:dyDescent="0.25">
      <c r="A55">
        <v>52</v>
      </c>
      <c r="B55" t="s">
        <v>216</v>
      </c>
      <c r="C55" t="s">
        <v>215</v>
      </c>
    </row>
    <row r="56" spans="1:3" x14ac:dyDescent="0.25">
      <c r="A56">
        <v>53</v>
      </c>
      <c r="B56" t="s">
        <v>216</v>
      </c>
      <c r="C56" t="s">
        <v>215</v>
      </c>
    </row>
    <row r="57" spans="1:3" x14ac:dyDescent="0.25">
      <c r="A57">
        <v>54</v>
      </c>
      <c r="B57" t="s">
        <v>216</v>
      </c>
      <c r="C57" t="s">
        <v>215</v>
      </c>
    </row>
    <row r="58" spans="1:3" x14ac:dyDescent="0.25">
      <c r="A58">
        <v>55</v>
      </c>
      <c r="B58" t="s">
        <v>216</v>
      </c>
      <c r="C58" t="s">
        <v>215</v>
      </c>
    </row>
    <row r="59" spans="1:3" x14ac:dyDescent="0.25">
      <c r="A59">
        <v>56</v>
      </c>
      <c r="B59" t="s">
        <v>216</v>
      </c>
      <c r="C59" t="s">
        <v>215</v>
      </c>
    </row>
    <row r="60" spans="1:3" x14ac:dyDescent="0.25">
      <c r="A60">
        <v>57</v>
      </c>
      <c r="B60" t="s">
        <v>216</v>
      </c>
      <c r="C60" t="s">
        <v>215</v>
      </c>
    </row>
    <row r="61" spans="1:3" x14ac:dyDescent="0.25">
      <c r="A61">
        <v>58</v>
      </c>
      <c r="B61" t="s">
        <v>216</v>
      </c>
      <c r="C61" t="s">
        <v>215</v>
      </c>
    </row>
    <row r="62" spans="1:3" x14ac:dyDescent="0.25">
      <c r="A62">
        <v>59</v>
      </c>
      <c r="B62" t="s">
        <v>216</v>
      </c>
      <c r="C62" t="s">
        <v>215</v>
      </c>
    </row>
    <row r="63" spans="1:3" x14ac:dyDescent="0.25">
      <c r="A63">
        <v>60</v>
      </c>
      <c r="B63" t="s">
        <v>216</v>
      </c>
      <c r="C63" t="s">
        <v>215</v>
      </c>
    </row>
    <row r="64" spans="1:3" x14ac:dyDescent="0.25">
      <c r="A64">
        <v>61</v>
      </c>
      <c r="B64" t="s">
        <v>216</v>
      </c>
      <c r="C64" t="s">
        <v>215</v>
      </c>
    </row>
    <row r="65" spans="1:3" x14ac:dyDescent="0.25">
      <c r="A65">
        <v>62</v>
      </c>
      <c r="B65" t="s">
        <v>216</v>
      </c>
      <c r="C65" t="s">
        <v>215</v>
      </c>
    </row>
    <row r="66" spans="1:3" x14ac:dyDescent="0.25">
      <c r="A66">
        <v>63</v>
      </c>
      <c r="B66" t="s">
        <v>216</v>
      </c>
      <c r="C66" t="s">
        <v>215</v>
      </c>
    </row>
    <row r="67" spans="1:3" x14ac:dyDescent="0.25">
      <c r="A67">
        <v>64</v>
      </c>
      <c r="B67" t="s">
        <v>216</v>
      </c>
      <c r="C67" t="s">
        <v>215</v>
      </c>
    </row>
    <row r="68" spans="1:3" x14ac:dyDescent="0.25">
      <c r="A68">
        <v>65</v>
      </c>
      <c r="B68" t="s">
        <v>216</v>
      </c>
      <c r="C68" t="s">
        <v>215</v>
      </c>
    </row>
    <row r="69" spans="1:3" x14ac:dyDescent="0.25">
      <c r="A69">
        <v>66</v>
      </c>
      <c r="B69" t="s">
        <v>216</v>
      </c>
      <c r="C69" t="s">
        <v>215</v>
      </c>
    </row>
    <row r="70" spans="1:3" x14ac:dyDescent="0.25">
      <c r="A70">
        <v>67</v>
      </c>
      <c r="B70" t="s">
        <v>216</v>
      </c>
      <c r="C70" t="s">
        <v>215</v>
      </c>
    </row>
    <row r="71" spans="1:3" x14ac:dyDescent="0.25">
      <c r="A71">
        <v>68</v>
      </c>
      <c r="B71" t="s">
        <v>216</v>
      </c>
      <c r="C71" t="s">
        <v>215</v>
      </c>
    </row>
    <row r="72" spans="1:3" x14ac:dyDescent="0.25">
      <c r="A72">
        <v>69</v>
      </c>
      <c r="B72" t="s">
        <v>216</v>
      </c>
      <c r="C72" t="s">
        <v>215</v>
      </c>
    </row>
    <row r="73" spans="1:3" x14ac:dyDescent="0.25">
      <c r="A73">
        <v>70</v>
      </c>
      <c r="B73" t="s">
        <v>216</v>
      </c>
      <c r="C73" t="s">
        <v>215</v>
      </c>
    </row>
    <row r="74" spans="1:3" x14ac:dyDescent="0.25">
      <c r="A74">
        <v>71</v>
      </c>
      <c r="B74" t="s">
        <v>216</v>
      </c>
      <c r="C74" t="s">
        <v>215</v>
      </c>
    </row>
    <row r="75" spans="1:3" x14ac:dyDescent="0.25">
      <c r="A75">
        <v>72</v>
      </c>
      <c r="B75" t="s">
        <v>216</v>
      </c>
      <c r="C75" t="s">
        <v>215</v>
      </c>
    </row>
    <row r="76" spans="1:3" x14ac:dyDescent="0.25">
      <c r="A76">
        <v>73</v>
      </c>
      <c r="B76" t="s">
        <v>216</v>
      </c>
      <c r="C76" t="s">
        <v>215</v>
      </c>
    </row>
    <row r="77" spans="1:3" x14ac:dyDescent="0.25">
      <c r="A77">
        <v>74</v>
      </c>
      <c r="B77" t="s">
        <v>216</v>
      </c>
      <c r="C77" t="s">
        <v>215</v>
      </c>
    </row>
    <row r="78" spans="1:3" x14ac:dyDescent="0.25">
      <c r="A78">
        <v>75</v>
      </c>
      <c r="B78" t="s">
        <v>216</v>
      </c>
      <c r="C78" t="s">
        <v>215</v>
      </c>
    </row>
    <row r="79" spans="1:3" x14ac:dyDescent="0.25">
      <c r="A79">
        <v>76</v>
      </c>
      <c r="B79" t="s">
        <v>216</v>
      </c>
      <c r="C79" t="s">
        <v>215</v>
      </c>
    </row>
    <row r="80" spans="1:3" x14ac:dyDescent="0.25">
      <c r="A80">
        <v>77</v>
      </c>
      <c r="B80" t="s">
        <v>216</v>
      </c>
      <c r="C80" t="s">
        <v>215</v>
      </c>
    </row>
    <row r="81" spans="1:3" x14ac:dyDescent="0.25">
      <c r="A81">
        <v>78</v>
      </c>
      <c r="B81" t="s">
        <v>216</v>
      </c>
      <c r="C81" t="s">
        <v>215</v>
      </c>
    </row>
    <row r="82" spans="1:3" x14ac:dyDescent="0.25">
      <c r="A82">
        <v>79</v>
      </c>
      <c r="B82" t="s">
        <v>216</v>
      </c>
      <c r="C82" t="s">
        <v>215</v>
      </c>
    </row>
    <row r="83" spans="1:3" x14ac:dyDescent="0.25">
      <c r="A83">
        <v>80</v>
      </c>
      <c r="B83" t="s">
        <v>216</v>
      </c>
      <c r="C83" t="s">
        <v>215</v>
      </c>
    </row>
    <row r="84" spans="1:3" x14ac:dyDescent="0.25">
      <c r="A84">
        <v>81</v>
      </c>
      <c r="B84" t="s">
        <v>216</v>
      </c>
      <c r="C84" t="s">
        <v>215</v>
      </c>
    </row>
    <row r="85" spans="1:3" x14ac:dyDescent="0.25">
      <c r="A85">
        <v>82</v>
      </c>
      <c r="B85" t="s">
        <v>216</v>
      </c>
      <c r="C85" t="s">
        <v>215</v>
      </c>
    </row>
    <row r="86" spans="1:3" x14ac:dyDescent="0.25">
      <c r="A86">
        <v>83</v>
      </c>
      <c r="B86" t="s">
        <v>216</v>
      </c>
      <c r="C86" t="s">
        <v>215</v>
      </c>
    </row>
    <row r="87" spans="1:3" x14ac:dyDescent="0.25">
      <c r="A87">
        <v>84</v>
      </c>
      <c r="B87" t="s">
        <v>216</v>
      </c>
      <c r="C87" t="s">
        <v>215</v>
      </c>
    </row>
    <row r="88" spans="1:3" x14ac:dyDescent="0.25">
      <c r="A88">
        <v>85</v>
      </c>
      <c r="B88" t="s">
        <v>216</v>
      </c>
      <c r="C88" t="s">
        <v>215</v>
      </c>
    </row>
    <row r="89" spans="1:3" x14ac:dyDescent="0.25">
      <c r="A89">
        <v>86</v>
      </c>
      <c r="B89" t="s">
        <v>216</v>
      </c>
      <c r="C89" t="s">
        <v>215</v>
      </c>
    </row>
    <row r="90" spans="1:3" x14ac:dyDescent="0.25">
      <c r="A90">
        <v>87</v>
      </c>
      <c r="B90" t="s">
        <v>216</v>
      </c>
      <c r="C90" t="s">
        <v>215</v>
      </c>
    </row>
    <row r="91" spans="1:3" x14ac:dyDescent="0.25">
      <c r="A91">
        <v>88</v>
      </c>
      <c r="B91" t="s">
        <v>216</v>
      </c>
      <c r="C91" t="s">
        <v>215</v>
      </c>
    </row>
    <row r="92" spans="1:3" x14ac:dyDescent="0.25">
      <c r="A92">
        <v>89</v>
      </c>
      <c r="B92" t="s">
        <v>216</v>
      </c>
      <c r="C92" t="s">
        <v>215</v>
      </c>
    </row>
    <row r="93" spans="1:3" x14ac:dyDescent="0.25">
      <c r="A93">
        <v>90</v>
      </c>
      <c r="B93" t="s">
        <v>216</v>
      </c>
      <c r="C93" t="s">
        <v>215</v>
      </c>
    </row>
    <row r="94" spans="1:3" x14ac:dyDescent="0.25">
      <c r="A94">
        <v>91</v>
      </c>
      <c r="B94" t="s">
        <v>216</v>
      </c>
      <c r="C94" t="s">
        <v>215</v>
      </c>
    </row>
    <row r="95" spans="1:3" x14ac:dyDescent="0.25">
      <c r="A95">
        <v>92</v>
      </c>
      <c r="B95" t="s">
        <v>216</v>
      </c>
      <c r="C95" t="s">
        <v>215</v>
      </c>
    </row>
    <row r="96" spans="1:3" x14ac:dyDescent="0.25">
      <c r="A96">
        <v>93</v>
      </c>
      <c r="B96" t="s">
        <v>216</v>
      </c>
      <c r="C96" t="s">
        <v>215</v>
      </c>
    </row>
    <row r="97" spans="1:3" x14ac:dyDescent="0.25">
      <c r="A97">
        <v>94</v>
      </c>
      <c r="B97" t="s">
        <v>216</v>
      </c>
      <c r="C97" t="s">
        <v>215</v>
      </c>
    </row>
    <row r="98" spans="1:3" x14ac:dyDescent="0.25">
      <c r="A98">
        <v>95</v>
      </c>
      <c r="B98" t="s">
        <v>216</v>
      </c>
      <c r="C98" t="s">
        <v>215</v>
      </c>
    </row>
    <row r="99" spans="1:3" x14ac:dyDescent="0.25">
      <c r="A99">
        <v>96</v>
      </c>
      <c r="B99" t="s">
        <v>216</v>
      </c>
      <c r="C99" t="s">
        <v>215</v>
      </c>
    </row>
    <row r="100" spans="1:3" x14ac:dyDescent="0.25">
      <c r="A100">
        <v>97</v>
      </c>
      <c r="B100" t="s">
        <v>216</v>
      </c>
      <c r="C100" t="s">
        <v>215</v>
      </c>
    </row>
    <row r="101" spans="1:3" x14ac:dyDescent="0.25">
      <c r="A101">
        <v>98</v>
      </c>
      <c r="B101" t="s">
        <v>216</v>
      </c>
      <c r="C101" t="s">
        <v>215</v>
      </c>
    </row>
    <row r="102" spans="1:3" x14ac:dyDescent="0.25">
      <c r="A102">
        <v>99</v>
      </c>
      <c r="B102" t="s">
        <v>216</v>
      </c>
      <c r="C102" t="s">
        <v>215</v>
      </c>
    </row>
    <row r="103" spans="1:3" x14ac:dyDescent="0.25">
      <c r="A103">
        <v>100</v>
      </c>
      <c r="B103" t="s">
        <v>216</v>
      </c>
      <c r="C103" t="s">
        <v>215</v>
      </c>
    </row>
    <row r="104" spans="1:3" x14ac:dyDescent="0.25">
      <c r="A104">
        <v>101</v>
      </c>
      <c r="B104" t="s">
        <v>216</v>
      </c>
      <c r="C104" t="s">
        <v>215</v>
      </c>
    </row>
    <row r="105" spans="1:3" x14ac:dyDescent="0.25">
      <c r="A105">
        <v>102</v>
      </c>
      <c r="B105" t="s">
        <v>216</v>
      </c>
      <c r="C105" t="s">
        <v>215</v>
      </c>
    </row>
    <row r="106" spans="1:3" x14ac:dyDescent="0.25">
      <c r="A106">
        <v>103</v>
      </c>
      <c r="B106" t="s">
        <v>216</v>
      </c>
      <c r="C106" t="s">
        <v>215</v>
      </c>
    </row>
    <row r="107" spans="1:3" x14ac:dyDescent="0.25">
      <c r="A107">
        <v>104</v>
      </c>
      <c r="B107" t="s">
        <v>216</v>
      </c>
      <c r="C107" t="s">
        <v>215</v>
      </c>
    </row>
    <row r="108" spans="1:3" x14ac:dyDescent="0.25">
      <c r="A108">
        <v>105</v>
      </c>
      <c r="B108" t="s">
        <v>216</v>
      </c>
      <c r="C108" t="s">
        <v>215</v>
      </c>
    </row>
    <row r="109" spans="1:3" x14ac:dyDescent="0.25">
      <c r="A109">
        <v>106</v>
      </c>
      <c r="B109" t="s">
        <v>216</v>
      </c>
      <c r="C109" t="s">
        <v>215</v>
      </c>
    </row>
    <row r="110" spans="1:3" x14ac:dyDescent="0.25">
      <c r="A110">
        <v>107</v>
      </c>
      <c r="B110" t="s">
        <v>216</v>
      </c>
      <c r="C110" t="s">
        <v>215</v>
      </c>
    </row>
    <row r="111" spans="1:3" x14ac:dyDescent="0.25">
      <c r="A111">
        <v>108</v>
      </c>
      <c r="B111" t="s">
        <v>216</v>
      </c>
      <c r="C111" t="s">
        <v>215</v>
      </c>
    </row>
    <row r="112" spans="1:3" x14ac:dyDescent="0.25">
      <c r="A112">
        <v>109</v>
      </c>
      <c r="B112" t="s">
        <v>216</v>
      </c>
      <c r="C112" t="s">
        <v>215</v>
      </c>
    </row>
    <row r="113" spans="1:3" x14ac:dyDescent="0.25">
      <c r="A113">
        <v>110</v>
      </c>
      <c r="B113" t="s">
        <v>216</v>
      </c>
      <c r="C113" t="s">
        <v>215</v>
      </c>
    </row>
    <row r="114" spans="1:3" x14ac:dyDescent="0.25">
      <c r="A114">
        <v>111</v>
      </c>
      <c r="B114" t="s">
        <v>216</v>
      </c>
      <c r="C114" t="s">
        <v>215</v>
      </c>
    </row>
    <row r="115" spans="1:3" x14ac:dyDescent="0.25">
      <c r="A115">
        <v>112</v>
      </c>
      <c r="B115" t="s">
        <v>216</v>
      </c>
      <c r="C115" t="s">
        <v>215</v>
      </c>
    </row>
    <row r="116" spans="1:3" x14ac:dyDescent="0.25">
      <c r="A116">
        <v>113</v>
      </c>
      <c r="B116" t="s">
        <v>216</v>
      </c>
      <c r="C116" t="s">
        <v>215</v>
      </c>
    </row>
    <row r="117" spans="1:3" x14ac:dyDescent="0.25">
      <c r="A117">
        <v>114</v>
      </c>
      <c r="B117" t="s">
        <v>216</v>
      </c>
      <c r="C117" t="s">
        <v>215</v>
      </c>
    </row>
    <row r="118" spans="1:3" x14ac:dyDescent="0.25">
      <c r="A118">
        <v>115</v>
      </c>
      <c r="B118" t="s">
        <v>216</v>
      </c>
      <c r="C118" t="s">
        <v>215</v>
      </c>
    </row>
    <row r="119" spans="1:3" x14ac:dyDescent="0.25">
      <c r="A119">
        <v>116</v>
      </c>
      <c r="B119" t="s">
        <v>216</v>
      </c>
      <c r="C119" t="s">
        <v>215</v>
      </c>
    </row>
    <row r="120" spans="1:3" x14ac:dyDescent="0.25">
      <c r="A120">
        <v>117</v>
      </c>
      <c r="B120" t="s">
        <v>216</v>
      </c>
      <c r="C120" t="s">
        <v>215</v>
      </c>
    </row>
    <row r="121" spans="1:3" x14ac:dyDescent="0.25">
      <c r="A121">
        <v>118</v>
      </c>
      <c r="B121" t="s">
        <v>216</v>
      </c>
      <c r="C121" t="s">
        <v>215</v>
      </c>
    </row>
    <row r="122" spans="1:3" x14ac:dyDescent="0.25">
      <c r="A122">
        <v>119</v>
      </c>
      <c r="B122" t="s">
        <v>216</v>
      </c>
      <c r="C122" t="s">
        <v>215</v>
      </c>
    </row>
    <row r="123" spans="1:3" x14ac:dyDescent="0.25">
      <c r="A123">
        <v>120</v>
      </c>
      <c r="B123" t="s">
        <v>216</v>
      </c>
      <c r="C123" t="s">
        <v>215</v>
      </c>
    </row>
    <row r="124" spans="1:3" x14ac:dyDescent="0.25">
      <c r="A124">
        <v>121</v>
      </c>
      <c r="B124" t="s">
        <v>216</v>
      </c>
      <c r="C124" t="s">
        <v>215</v>
      </c>
    </row>
    <row r="125" spans="1:3" x14ac:dyDescent="0.25">
      <c r="A125">
        <v>122</v>
      </c>
      <c r="B125" t="s">
        <v>216</v>
      </c>
      <c r="C125" t="s">
        <v>215</v>
      </c>
    </row>
    <row r="126" spans="1:3" x14ac:dyDescent="0.25">
      <c r="A126">
        <v>123</v>
      </c>
      <c r="B126" t="s">
        <v>216</v>
      </c>
      <c r="C126" t="s">
        <v>215</v>
      </c>
    </row>
    <row r="127" spans="1:3" x14ac:dyDescent="0.25">
      <c r="A127">
        <v>124</v>
      </c>
      <c r="B127" t="s">
        <v>216</v>
      </c>
      <c r="C127" t="s">
        <v>215</v>
      </c>
    </row>
    <row r="128" spans="1:3" x14ac:dyDescent="0.25">
      <c r="A128">
        <v>125</v>
      </c>
      <c r="B128" t="s">
        <v>216</v>
      </c>
      <c r="C128" t="s">
        <v>215</v>
      </c>
    </row>
    <row r="129" spans="1:3" x14ac:dyDescent="0.25">
      <c r="A129">
        <v>126</v>
      </c>
      <c r="B129" t="s">
        <v>216</v>
      </c>
      <c r="C129" t="s">
        <v>215</v>
      </c>
    </row>
    <row r="130" spans="1:3" x14ac:dyDescent="0.25">
      <c r="A130">
        <v>127</v>
      </c>
      <c r="B130" t="s">
        <v>216</v>
      </c>
      <c r="C130" t="s">
        <v>215</v>
      </c>
    </row>
    <row r="131" spans="1:3" x14ac:dyDescent="0.25">
      <c r="A131">
        <v>128</v>
      </c>
      <c r="B131" t="s">
        <v>216</v>
      </c>
      <c r="C131" t="s">
        <v>215</v>
      </c>
    </row>
    <row r="132" spans="1:3" x14ac:dyDescent="0.25">
      <c r="A132">
        <v>129</v>
      </c>
      <c r="B132" t="s">
        <v>216</v>
      </c>
      <c r="C132" t="s">
        <v>215</v>
      </c>
    </row>
    <row r="133" spans="1:3" x14ac:dyDescent="0.25">
      <c r="A133">
        <v>130</v>
      </c>
      <c r="B133" t="s">
        <v>216</v>
      </c>
      <c r="C133" t="s">
        <v>215</v>
      </c>
    </row>
    <row r="134" spans="1:3" x14ac:dyDescent="0.25">
      <c r="A134">
        <v>131</v>
      </c>
      <c r="B134" t="s">
        <v>216</v>
      </c>
      <c r="C134" t="s">
        <v>215</v>
      </c>
    </row>
    <row r="135" spans="1:3" x14ac:dyDescent="0.25">
      <c r="A135">
        <v>132</v>
      </c>
      <c r="B135" t="s">
        <v>216</v>
      </c>
      <c r="C135" t="s">
        <v>215</v>
      </c>
    </row>
    <row r="136" spans="1:3" x14ac:dyDescent="0.25">
      <c r="A136">
        <v>133</v>
      </c>
      <c r="B136" t="s">
        <v>216</v>
      </c>
      <c r="C136" t="s">
        <v>215</v>
      </c>
    </row>
    <row r="137" spans="1:3" x14ac:dyDescent="0.25">
      <c r="A137">
        <v>134</v>
      </c>
      <c r="B137" t="s">
        <v>216</v>
      </c>
      <c r="C137" t="s">
        <v>215</v>
      </c>
    </row>
    <row r="138" spans="1:3" x14ac:dyDescent="0.25">
      <c r="A138">
        <v>135</v>
      </c>
      <c r="B138" t="s">
        <v>216</v>
      </c>
      <c r="C138" t="s">
        <v>215</v>
      </c>
    </row>
    <row r="139" spans="1:3" x14ac:dyDescent="0.25">
      <c r="A139">
        <v>136</v>
      </c>
      <c r="B139" t="s">
        <v>216</v>
      </c>
      <c r="C139" t="s">
        <v>215</v>
      </c>
    </row>
    <row r="140" spans="1:3" x14ac:dyDescent="0.25">
      <c r="A140">
        <v>137</v>
      </c>
      <c r="B140" t="s">
        <v>216</v>
      </c>
      <c r="C140" t="s">
        <v>215</v>
      </c>
    </row>
    <row r="141" spans="1:3" x14ac:dyDescent="0.25">
      <c r="A141">
        <v>138</v>
      </c>
      <c r="B141" t="s">
        <v>216</v>
      </c>
      <c r="C141" t="s">
        <v>215</v>
      </c>
    </row>
    <row r="142" spans="1:3" x14ac:dyDescent="0.25">
      <c r="A142">
        <v>139</v>
      </c>
      <c r="B142" t="s">
        <v>216</v>
      </c>
      <c r="C142" t="s">
        <v>215</v>
      </c>
    </row>
    <row r="143" spans="1:3" x14ac:dyDescent="0.25">
      <c r="A143">
        <v>140</v>
      </c>
      <c r="B143" t="s">
        <v>216</v>
      </c>
      <c r="C143" t="s">
        <v>215</v>
      </c>
    </row>
    <row r="144" spans="1:3" x14ac:dyDescent="0.25">
      <c r="A144">
        <v>141</v>
      </c>
      <c r="B144" t="s">
        <v>216</v>
      </c>
      <c r="C144" t="s">
        <v>215</v>
      </c>
    </row>
    <row r="145" spans="1:3" x14ac:dyDescent="0.25">
      <c r="A145">
        <v>142</v>
      </c>
      <c r="B145" t="s">
        <v>216</v>
      </c>
      <c r="C145" t="s">
        <v>215</v>
      </c>
    </row>
    <row r="146" spans="1:3" x14ac:dyDescent="0.25">
      <c r="A146">
        <v>143</v>
      </c>
      <c r="B146" t="s">
        <v>216</v>
      </c>
      <c r="C146" t="s">
        <v>215</v>
      </c>
    </row>
    <row r="147" spans="1:3" x14ac:dyDescent="0.25">
      <c r="A147">
        <v>144</v>
      </c>
      <c r="B147" t="s">
        <v>216</v>
      </c>
      <c r="C147" t="s">
        <v>215</v>
      </c>
    </row>
    <row r="148" spans="1:3" x14ac:dyDescent="0.25">
      <c r="A148">
        <v>145</v>
      </c>
      <c r="B148" t="s">
        <v>216</v>
      </c>
      <c r="C148" t="s">
        <v>215</v>
      </c>
    </row>
    <row r="149" spans="1:3" x14ac:dyDescent="0.25">
      <c r="A149">
        <v>146</v>
      </c>
      <c r="B149" t="s">
        <v>216</v>
      </c>
      <c r="C149" t="s">
        <v>215</v>
      </c>
    </row>
    <row r="150" spans="1:3" x14ac:dyDescent="0.25">
      <c r="A150">
        <v>147</v>
      </c>
      <c r="B150" t="s">
        <v>216</v>
      </c>
      <c r="C150" t="s">
        <v>215</v>
      </c>
    </row>
    <row r="151" spans="1:3" x14ac:dyDescent="0.25">
      <c r="A151">
        <v>148</v>
      </c>
      <c r="B151" t="s">
        <v>216</v>
      </c>
      <c r="C151" t="s">
        <v>215</v>
      </c>
    </row>
    <row r="152" spans="1:3" x14ac:dyDescent="0.25">
      <c r="A152">
        <v>149</v>
      </c>
      <c r="B152" t="s">
        <v>216</v>
      </c>
      <c r="C152" t="s">
        <v>215</v>
      </c>
    </row>
    <row r="153" spans="1:3" x14ac:dyDescent="0.25">
      <c r="A153">
        <v>150</v>
      </c>
      <c r="B153" t="s">
        <v>216</v>
      </c>
      <c r="C153" t="s">
        <v>215</v>
      </c>
    </row>
    <row r="154" spans="1:3" x14ac:dyDescent="0.25">
      <c r="A154">
        <v>151</v>
      </c>
      <c r="B154" t="s">
        <v>216</v>
      </c>
      <c r="C154" t="s">
        <v>215</v>
      </c>
    </row>
    <row r="155" spans="1:3" x14ac:dyDescent="0.25">
      <c r="A155">
        <v>152</v>
      </c>
      <c r="B155" t="s">
        <v>216</v>
      </c>
      <c r="C155" t="s">
        <v>215</v>
      </c>
    </row>
    <row r="156" spans="1:3" x14ac:dyDescent="0.25">
      <c r="A156">
        <v>153</v>
      </c>
      <c r="B156" t="s">
        <v>216</v>
      </c>
      <c r="C156" t="s">
        <v>215</v>
      </c>
    </row>
    <row r="157" spans="1:3" x14ac:dyDescent="0.25">
      <c r="A157">
        <v>154</v>
      </c>
      <c r="B157" t="s">
        <v>216</v>
      </c>
      <c r="C157" t="s">
        <v>215</v>
      </c>
    </row>
    <row r="158" spans="1:3" x14ac:dyDescent="0.25">
      <c r="A158">
        <v>155</v>
      </c>
      <c r="B158" t="s">
        <v>216</v>
      </c>
      <c r="C158" t="s">
        <v>215</v>
      </c>
    </row>
    <row r="159" spans="1:3" x14ac:dyDescent="0.25">
      <c r="A159">
        <v>156</v>
      </c>
      <c r="B159" t="s">
        <v>216</v>
      </c>
      <c r="C159" t="s">
        <v>215</v>
      </c>
    </row>
    <row r="160" spans="1:3" x14ac:dyDescent="0.25">
      <c r="A160">
        <v>157</v>
      </c>
      <c r="B160" t="s">
        <v>216</v>
      </c>
      <c r="C160" t="s">
        <v>215</v>
      </c>
    </row>
    <row r="161" spans="1:3" x14ac:dyDescent="0.25">
      <c r="A161">
        <v>158</v>
      </c>
      <c r="B161" t="s">
        <v>216</v>
      </c>
      <c r="C161" t="s">
        <v>215</v>
      </c>
    </row>
    <row r="162" spans="1:3" x14ac:dyDescent="0.25">
      <c r="A162">
        <v>159</v>
      </c>
      <c r="B162" t="s">
        <v>216</v>
      </c>
      <c r="C162" t="s">
        <v>215</v>
      </c>
    </row>
    <row r="163" spans="1:3" x14ac:dyDescent="0.25">
      <c r="A163">
        <v>160</v>
      </c>
      <c r="B163" t="s">
        <v>216</v>
      </c>
      <c r="C163" t="s">
        <v>215</v>
      </c>
    </row>
    <row r="164" spans="1:3" x14ac:dyDescent="0.25">
      <c r="A164">
        <v>161</v>
      </c>
      <c r="B164" t="s">
        <v>216</v>
      </c>
      <c r="C164" t="s">
        <v>215</v>
      </c>
    </row>
    <row r="165" spans="1:3" x14ac:dyDescent="0.25">
      <c r="A165">
        <v>162</v>
      </c>
      <c r="B165" t="s">
        <v>216</v>
      </c>
      <c r="C165" t="s">
        <v>215</v>
      </c>
    </row>
    <row r="166" spans="1:3" x14ac:dyDescent="0.25">
      <c r="A166">
        <v>163</v>
      </c>
      <c r="B166" t="s">
        <v>216</v>
      </c>
      <c r="C166" t="s">
        <v>215</v>
      </c>
    </row>
    <row r="167" spans="1:3" x14ac:dyDescent="0.25">
      <c r="A167">
        <v>164</v>
      </c>
      <c r="B167" t="s">
        <v>216</v>
      </c>
      <c r="C167" t="s">
        <v>215</v>
      </c>
    </row>
    <row r="168" spans="1:3" x14ac:dyDescent="0.25">
      <c r="A168">
        <v>165</v>
      </c>
      <c r="B168" t="s">
        <v>216</v>
      </c>
      <c r="C168" t="s">
        <v>215</v>
      </c>
    </row>
    <row r="169" spans="1:3" x14ac:dyDescent="0.25">
      <c r="A169">
        <v>166</v>
      </c>
      <c r="B169" t="s">
        <v>216</v>
      </c>
      <c r="C169" t="s">
        <v>215</v>
      </c>
    </row>
    <row r="170" spans="1:3" x14ac:dyDescent="0.25">
      <c r="A170">
        <v>167</v>
      </c>
      <c r="B170" t="s">
        <v>216</v>
      </c>
      <c r="C170" t="s">
        <v>215</v>
      </c>
    </row>
    <row r="171" spans="1:3" x14ac:dyDescent="0.25">
      <c r="A171">
        <v>168</v>
      </c>
      <c r="B171" t="s">
        <v>216</v>
      </c>
      <c r="C171" t="s">
        <v>215</v>
      </c>
    </row>
    <row r="172" spans="1:3" x14ac:dyDescent="0.25">
      <c r="A172">
        <v>169</v>
      </c>
      <c r="B172" t="s">
        <v>216</v>
      </c>
      <c r="C172" t="s">
        <v>215</v>
      </c>
    </row>
    <row r="173" spans="1:3" x14ac:dyDescent="0.25">
      <c r="A173">
        <v>170</v>
      </c>
      <c r="B173" t="s">
        <v>216</v>
      </c>
      <c r="C173" t="s">
        <v>215</v>
      </c>
    </row>
    <row r="174" spans="1:3" x14ac:dyDescent="0.25">
      <c r="A174">
        <v>171</v>
      </c>
      <c r="B174" t="s">
        <v>216</v>
      </c>
      <c r="C174" t="s">
        <v>215</v>
      </c>
    </row>
    <row r="175" spans="1:3" x14ac:dyDescent="0.25">
      <c r="A175">
        <v>172</v>
      </c>
      <c r="B175" t="s">
        <v>216</v>
      </c>
      <c r="C175" t="s">
        <v>215</v>
      </c>
    </row>
    <row r="176" spans="1:3" x14ac:dyDescent="0.25">
      <c r="A176">
        <v>173</v>
      </c>
      <c r="B176" t="s">
        <v>216</v>
      </c>
      <c r="C176" t="s">
        <v>215</v>
      </c>
    </row>
    <row r="177" spans="1:3" x14ac:dyDescent="0.25">
      <c r="A177">
        <v>174</v>
      </c>
      <c r="B177" t="s">
        <v>216</v>
      </c>
      <c r="C177" t="s">
        <v>215</v>
      </c>
    </row>
    <row r="178" spans="1:3" x14ac:dyDescent="0.25">
      <c r="A178">
        <v>175</v>
      </c>
      <c r="B178" t="s">
        <v>216</v>
      </c>
      <c r="C178" t="s">
        <v>215</v>
      </c>
    </row>
    <row r="179" spans="1:3" x14ac:dyDescent="0.25">
      <c r="A179">
        <v>176</v>
      </c>
      <c r="B179" t="s">
        <v>216</v>
      </c>
      <c r="C179" t="s">
        <v>215</v>
      </c>
    </row>
    <row r="180" spans="1:3" x14ac:dyDescent="0.25">
      <c r="A180">
        <v>177</v>
      </c>
      <c r="B180" t="s">
        <v>216</v>
      </c>
      <c r="C180" t="s">
        <v>215</v>
      </c>
    </row>
    <row r="181" spans="1:3" x14ac:dyDescent="0.25">
      <c r="A181">
        <v>178</v>
      </c>
      <c r="B181" t="s">
        <v>216</v>
      </c>
      <c r="C181" t="s">
        <v>215</v>
      </c>
    </row>
    <row r="182" spans="1:3" x14ac:dyDescent="0.25">
      <c r="A182">
        <v>179</v>
      </c>
      <c r="B182" t="s">
        <v>216</v>
      </c>
      <c r="C182" t="s">
        <v>215</v>
      </c>
    </row>
    <row r="183" spans="1:3" x14ac:dyDescent="0.25">
      <c r="A183">
        <v>180</v>
      </c>
      <c r="B183" t="s">
        <v>216</v>
      </c>
      <c r="C183" t="s">
        <v>215</v>
      </c>
    </row>
    <row r="184" spans="1:3" x14ac:dyDescent="0.25">
      <c r="A184">
        <v>181</v>
      </c>
      <c r="B184" t="s">
        <v>216</v>
      </c>
      <c r="C184" t="s">
        <v>215</v>
      </c>
    </row>
    <row r="185" spans="1:3" x14ac:dyDescent="0.25">
      <c r="A185">
        <v>182</v>
      </c>
      <c r="B185" t="s">
        <v>216</v>
      </c>
      <c r="C185" t="s">
        <v>215</v>
      </c>
    </row>
    <row r="186" spans="1:3" x14ac:dyDescent="0.25">
      <c r="A186">
        <v>183</v>
      </c>
      <c r="B186" t="s">
        <v>216</v>
      </c>
      <c r="C186" t="s">
        <v>215</v>
      </c>
    </row>
    <row r="187" spans="1:3" x14ac:dyDescent="0.25">
      <c r="A187">
        <v>184</v>
      </c>
      <c r="B187" t="s">
        <v>216</v>
      </c>
      <c r="C187" t="s">
        <v>215</v>
      </c>
    </row>
    <row r="188" spans="1:3" x14ac:dyDescent="0.25">
      <c r="A188">
        <v>185</v>
      </c>
      <c r="B188" t="s">
        <v>216</v>
      </c>
      <c r="C188" t="s">
        <v>215</v>
      </c>
    </row>
    <row r="189" spans="1:3" x14ac:dyDescent="0.25">
      <c r="A189">
        <v>186</v>
      </c>
      <c r="B189" t="s">
        <v>216</v>
      </c>
      <c r="C189" t="s">
        <v>215</v>
      </c>
    </row>
    <row r="190" spans="1:3" x14ac:dyDescent="0.25">
      <c r="A190">
        <v>187</v>
      </c>
      <c r="B190" t="s">
        <v>216</v>
      </c>
      <c r="C190" t="s">
        <v>215</v>
      </c>
    </row>
    <row r="191" spans="1:3" x14ac:dyDescent="0.25">
      <c r="A191">
        <v>188</v>
      </c>
      <c r="B191" t="s">
        <v>216</v>
      </c>
      <c r="C191" t="s">
        <v>215</v>
      </c>
    </row>
    <row r="192" spans="1:3" x14ac:dyDescent="0.25">
      <c r="A192">
        <v>189</v>
      </c>
      <c r="B192" t="s">
        <v>216</v>
      </c>
      <c r="C192" t="s">
        <v>215</v>
      </c>
    </row>
    <row r="193" spans="1:3" x14ac:dyDescent="0.25">
      <c r="A193">
        <v>190</v>
      </c>
      <c r="B193" t="s">
        <v>216</v>
      </c>
      <c r="C193" t="s">
        <v>215</v>
      </c>
    </row>
    <row r="194" spans="1:3" x14ac:dyDescent="0.25">
      <c r="A194">
        <v>191</v>
      </c>
      <c r="B194" t="s">
        <v>216</v>
      </c>
      <c r="C194" t="s">
        <v>215</v>
      </c>
    </row>
    <row r="195" spans="1:3" x14ac:dyDescent="0.25">
      <c r="A195">
        <v>192</v>
      </c>
      <c r="B195" t="s">
        <v>216</v>
      </c>
      <c r="C195" t="s">
        <v>215</v>
      </c>
    </row>
    <row r="196" spans="1:3" x14ac:dyDescent="0.25">
      <c r="A196">
        <v>193</v>
      </c>
      <c r="B196" t="s">
        <v>216</v>
      </c>
      <c r="C196" t="s">
        <v>215</v>
      </c>
    </row>
    <row r="197" spans="1:3" x14ac:dyDescent="0.25">
      <c r="A197">
        <v>194</v>
      </c>
      <c r="B197" t="s">
        <v>216</v>
      </c>
      <c r="C197" t="s">
        <v>215</v>
      </c>
    </row>
    <row r="198" spans="1:3" x14ac:dyDescent="0.25">
      <c r="A198">
        <v>195</v>
      </c>
      <c r="B198" t="s">
        <v>216</v>
      </c>
      <c r="C198" t="s">
        <v>215</v>
      </c>
    </row>
    <row r="199" spans="1:3" x14ac:dyDescent="0.25">
      <c r="A199">
        <v>196</v>
      </c>
      <c r="B199" t="s">
        <v>216</v>
      </c>
      <c r="C199" t="s">
        <v>215</v>
      </c>
    </row>
    <row r="200" spans="1:3" x14ac:dyDescent="0.25">
      <c r="A200">
        <v>197</v>
      </c>
      <c r="B200" t="s">
        <v>216</v>
      </c>
      <c r="C200" t="s">
        <v>215</v>
      </c>
    </row>
    <row r="201" spans="1:3" x14ac:dyDescent="0.25">
      <c r="A201">
        <v>198</v>
      </c>
      <c r="B201" t="s">
        <v>216</v>
      </c>
      <c r="C201" t="s">
        <v>215</v>
      </c>
    </row>
    <row r="202" spans="1:3" x14ac:dyDescent="0.25">
      <c r="A202">
        <v>199</v>
      </c>
      <c r="B202" t="s">
        <v>216</v>
      </c>
      <c r="C202" t="s">
        <v>215</v>
      </c>
    </row>
    <row r="203" spans="1:3" x14ac:dyDescent="0.25">
      <c r="A203">
        <v>200</v>
      </c>
      <c r="B203" t="s">
        <v>216</v>
      </c>
      <c r="C203" t="s">
        <v>215</v>
      </c>
    </row>
    <row r="204" spans="1:3" x14ac:dyDescent="0.25">
      <c r="A204">
        <v>201</v>
      </c>
      <c r="B204" t="s">
        <v>216</v>
      </c>
      <c r="C204" t="s">
        <v>215</v>
      </c>
    </row>
    <row r="205" spans="1:3" x14ac:dyDescent="0.25">
      <c r="A205">
        <v>202</v>
      </c>
      <c r="B205" t="s">
        <v>216</v>
      </c>
      <c r="C205" t="s">
        <v>215</v>
      </c>
    </row>
    <row r="206" spans="1:3" x14ac:dyDescent="0.25">
      <c r="A206">
        <v>203</v>
      </c>
      <c r="B206" t="s">
        <v>741</v>
      </c>
      <c r="C206" t="s">
        <v>215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206"/>
  <sheetViews>
    <sheetView topLeftCell="A3" workbookViewId="0">
      <selection activeCell="A3" sqref="A3"/>
    </sheetView>
  </sheetViews>
  <sheetFormatPr baseColWidth="10" defaultColWidth="9.140625" defaultRowHeight="15" x14ac:dyDescent="0.25"/>
  <cols>
    <col min="1" max="1" width="4"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108</v>
      </c>
      <c r="C2" t="s">
        <v>109</v>
      </c>
      <c r="D2" t="s">
        <v>110</v>
      </c>
      <c r="E2" t="s">
        <v>111</v>
      </c>
      <c r="F2" t="s">
        <v>112</v>
      </c>
    </row>
    <row r="3" spans="1:6" x14ac:dyDescent="0.25">
      <c r="A3" s="1" t="s">
        <v>98</v>
      </c>
      <c r="B3" s="1" t="s">
        <v>113</v>
      </c>
      <c r="C3" s="1" t="s">
        <v>114</v>
      </c>
      <c r="D3" s="1" t="s">
        <v>115</v>
      </c>
      <c r="E3" s="1" t="s">
        <v>116</v>
      </c>
      <c r="F3" s="1" t="s">
        <v>117</v>
      </c>
    </row>
    <row r="4" spans="1:6" x14ac:dyDescent="0.25">
      <c r="A4">
        <v>1</v>
      </c>
      <c r="B4" t="s">
        <v>217</v>
      </c>
      <c r="C4">
        <v>14774</v>
      </c>
      <c r="D4">
        <v>0</v>
      </c>
      <c r="E4" t="s">
        <v>212</v>
      </c>
      <c r="F4" t="s">
        <v>215</v>
      </c>
    </row>
    <row r="5" spans="1:6" x14ac:dyDescent="0.25">
      <c r="A5">
        <v>2</v>
      </c>
      <c r="B5" t="s">
        <v>217</v>
      </c>
      <c r="C5">
        <v>7282</v>
      </c>
      <c r="D5">
        <v>0</v>
      </c>
      <c r="E5" t="s">
        <v>212</v>
      </c>
      <c r="F5" t="s">
        <v>215</v>
      </c>
    </row>
    <row r="6" spans="1:6" x14ac:dyDescent="0.25">
      <c r="A6">
        <v>3</v>
      </c>
      <c r="B6" t="s">
        <v>217</v>
      </c>
      <c r="C6">
        <v>10076</v>
      </c>
      <c r="D6">
        <v>0</v>
      </c>
      <c r="E6" t="s">
        <v>212</v>
      </c>
      <c r="F6" t="s">
        <v>215</v>
      </c>
    </row>
    <row r="7" spans="1:6" x14ac:dyDescent="0.25">
      <c r="A7">
        <v>4</v>
      </c>
      <c r="B7" t="s">
        <v>217</v>
      </c>
      <c r="C7">
        <v>10076</v>
      </c>
      <c r="D7">
        <v>0</v>
      </c>
      <c r="E7" t="s">
        <v>212</v>
      </c>
      <c r="F7" t="s">
        <v>215</v>
      </c>
    </row>
    <row r="8" spans="1:6" x14ac:dyDescent="0.25">
      <c r="A8">
        <v>5</v>
      </c>
      <c r="B8" t="s">
        <v>217</v>
      </c>
      <c r="C8">
        <v>7282</v>
      </c>
      <c r="D8">
        <v>0</v>
      </c>
      <c r="E8" t="s">
        <v>212</v>
      </c>
      <c r="F8" t="s">
        <v>215</v>
      </c>
    </row>
    <row r="9" spans="1:6" x14ac:dyDescent="0.25">
      <c r="A9">
        <v>6</v>
      </c>
      <c r="B9" t="s">
        <v>217</v>
      </c>
      <c r="C9">
        <v>7282</v>
      </c>
      <c r="D9">
        <v>0</v>
      </c>
      <c r="E9" t="s">
        <v>212</v>
      </c>
      <c r="F9" t="s">
        <v>215</v>
      </c>
    </row>
    <row r="10" spans="1:6" x14ac:dyDescent="0.25">
      <c r="A10">
        <v>7</v>
      </c>
      <c r="B10" t="s">
        <v>217</v>
      </c>
      <c r="C10">
        <v>6450</v>
      </c>
      <c r="D10">
        <v>0</v>
      </c>
      <c r="E10" t="s">
        <v>212</v>
      </c>
      <c r="F10" t="s">
        <v>215</v>
      </c>
    </row>
    <row r="11" spans="1:6" x14ac:dyDescent="0.25">
      <c r="A11">
        <v>8</v>
      </c>
      <c r="B11" t="s">
        <v>217</v>
      </c>
      <c r="C11">
        <v>10076</v>
      </c>
      <c r="D11">
        <v>0</v>
      </c>
      <c r="E11" t="s">
        <v>212</v>
      </c>
      <c r="F11" t="s">
        <v>215</v>
      </c>
    </row>
    <row r="12" spans="1:6" x14ac:dyDescent="0.25">
      <c r="A12">
        <v>9</v>
      </c>
      <c r="B12" t="s">
        <v>217</v>
      </c>
      <c r="C12">
        <v>7282</v>
      </c>
      <c r="D12">
        <v>0</v>
      </c>
      <c r="E12" t="s">
        <v>212</v>
      </c>
      <c r="F12" t="s">
        <v>215</v>
      </c>
    </row>
    <row r="13" spans="1:6" x14ac:dyDescent="0.25">
      <c r="A13">
        <v>10</v>
      </c>
      <c r="B13" t="s">
        <v>217</v>
      </c>
      <c r="C13">
        <v>6450</v>
      </c>
      <c r="D13">
        <v>0</v>
      </c>
      <c r="E13" t="s">
        <v>212</v>
      </c>
      <c r="F13" t="s">
        <v>215</v>
      </c>
    </row>
    <row r="14" spans="1:6" x14ac:dyDescent="0.25">
      <c r="A14">
        <v>11</v>
      </c>
      <c r="B14" t="s">
        <v>217</v>
      </c>
      <c r="C14">
        <v>6450</v>
      </c>
      <c r="D14">
        <v>0</v>
      </c>
      <c r="E14" t="s">
        <v>212</v>
      </c>
      <c r="F14" t="s">
        <v>215</v>
      </c>
    </row>
    <row r="15" spans="1:6" x14ac:dyDescent="0.25">
      <c r="A15">
        <v>12</v>
      </c>
      <c r="B15" t="s">
        <v>217</v>
      </c>
      <c r="C15">
        <v>6450</v>
      </c>
      <c r="D15">
        <v>0</v>
      </c>
      <c r="E15" t="s">
        <v>212</v>
      </c>
      <c r="F15" t="s">
        <v>215</v>
      </c>
    </row>
    <row r="16" spans="1:6" x14ac:dyDescent="0.25">
      <c r="A16">
        <v>13</v>
      </c>
      <c r="B16" t="s">
        <v>217</v>
      </c>
      <c r="C16">
        <v>7282</v>
      </c>
      <c r="D16">
        <v>0</v>
      </c>
      <c r="E16" t="s">
        <v>212</v>
      </c>
      <c r="F16" t="s">
        <v>215</v>
      </c>
    </row>
    <row r="17" spans="1:6" x14ac:dyDescent="0.25">
      <c r="A17">
        <v>14</v>
      </c>
      <c r="B17" t="s">
        <v>217</v>
      </c>
      <c r="C17">
        <v>6450</v>
      </c>
      <c r="D17">
        <v>0</v>
      </c>
      <c r="E17" t="s">
        <v>212</v>
      </c>
      <c r="F17" t="s">
        <v>215</v>
      </c>
    </row>
    <row r="18" spans="1:6" x14ac:dyDescent="0.25">
      <c r="A18">
        <v>15</v>
      </c>
      <c r="B18" t="s">
        <v>217</v>
      </c>
      <c r="C18">
        <v>6450</v>
      </c>
      <c r="D18">
        <v>0</v>
      </c>
      <c r="E18" t="s">
        <v>212</v>
      </c>
      <c r="F18" t="s">
        <v>215</v>
      </c>
    </row>
    <row r="19" spans="1:6" x14ac:dyDescent="0.25">
      <c r="A19">
        <v>16</v>
      </c>
      <c r="B19" t="s">
        <v>217</v>
      </c>
      <c r="C19">
        <v>10076</v>
      </c>
      <c r="D19">
        <v>0</v>
      </c>
      <c r="E19" t="s">
        <v>212</v>
      </c>
      <c r="F19" t="s">
        <v>215</v>
      </c>
    </row>
    <row r="20" spans="1:6" x14ac:dyDescent="0.25">
      <c r="A20">
        <v>17</v>
      </c>
      <c r="B20" t="s">
        <v>217</v>
      </c>
      <c r="C20">
        <v>7282</v>
      </c>
      <c r="D20">
        <v>0</v>
      </c>
      <c r="E20" t="s">
        <v>212</v>
      </c>
      <c r="F20" t="s">
        <v>215</v>
      </c>
    </row>
    <row r="21" spans="1:6" x14ac:dyDescent="0.25">
      <c r="A21">
        <v>18</v>
      </c>
      <c r="B21" t="s">
        <v>217</v>
      </c>
      <c r="C21">
        <v>6450</v>
      </c>
      <c r="D21">
        <v>0</v>
      </c>
      <c r="E21" t="s">
        <v>212</v>
      </c>
      <c r="F21" t="s">
        <v>215</v>
      </c>
    </row>
    <row r="22" spans="1:6" x14ac:dyDescent="0.25">
      <c r="A22">
        <v>19</v>
      </c>
      <c r="B22" t="s">
        <v>217</v>
      </c>
      <c r="C22">
        <v>6450</v>
      </c>
      <c r="D22">
        <v>0</v>
      </c>
      <c r="E22" t="s">
        <v>212</v>
      </c>
      <c r="F22" t="s">
        <v>215</v>
      </c>
    </row>
    <row r="23" spans="1:6" x14ac:dyDescent="0.25">
      <c r="A23">
        <v>20</v>
      </c>
      <c r="B23" t="s">
        <v>217</v>
      </c>
      <c r="C23">
        <v>7282</v>
      </c>
      <c r="D23">
        <v>0</v>
      </c>
      <c r="E23" t="s">
        <v>212</v>
      </c>
      <c r="F23" t="s">
        <v>215</v>
      </c>
    </row>
    <row r="24" spans="1:6" x14ac:dyDescent="0.25">
      <c r="A24">
        <v>21</v>
      </c>
      <c r="B24" t="s">
        <v>217</v>
      </c>
      <c r="C24">
        <v>6450</v>
      </c>
      <c r="D24">
        <v>0</v>
      </c>
      <c r="E24" t="s">
        <v>212</v>
      </c>
      <c r="F24" t="s">
        <v>215</v>
      </c>
    </row>
    <row r="25" spans="1:6" x14ac:dyDescent="0.25">
      <c r="A25">
        <v>22</v>
      </c>
      <c r="B25" t="s">
        <v>217</v>
      </c>
      <c r="C25">
        <v>6450</v>
      </c>
      <c r="D25">
        <v>0</v>
      </c>
      <c r="E25" t="s">
        <v>212</v>
      </c>
      <c r="F25" t="s">
        <v>215</v>
      </c>
    </row>
    <row r="26" spans="1:6" x14ac:dyDescent="0.25">
      <c r="A26">
        <v>23</v>
      </c>
      <c r="B26" t="s">
        <v>217</v>
      </c>
      <c r="C26">
        <v>6450</v>
      </c>
      <c r="D26">
        <v>0</v>
      </c>
      <c r="E26" t="s">
        <v>212</v>
      </c>
      <c r="F26" t="s">
        <v>215</v>
      </c>
    </row>
    <row r="27" spans="1:6" x14ac:dyDescent="0.25">
      <c r="A27">
        <v>24</v>
      </c>
      <c r="B27" t="s">
        <v>217</v>
      </c>
      <c r="C27">
        <v>10076</v>
      </c>
      <c r="D27">
        <v>0</v>
      </c>
      <c r="E27" t="s">
        <v>212</v>
      </c>
      <c r="F27" t="s">
        <v>215</v>
      </c>
    </row>
    <row r="28" spans="1:6" x14ac:dyDescent="0.25">
      <c r="A28">
        <v>25</v>
      </c>
      <c r="B28" t="s">
        <v>217</v>
      </c>
      <c r="C28">
        <v>7282</v>
      </c>
      <c r="D28">
        <v>0</v>
      </c>
      <c r="E28" t="s">
        <v>212</v>
      </c>
      <c r="F28" t="s">
        <v>215</v>
      </c>
    </row>
    <row r="29" spans="1:6" x14ac:dyDescent="0.25">
      <c r="A29">
        <v>26</v>
      </c>
      <c r="B29" t="s">
        <v>217</v>
      </c>
      <c r="C29">
        <v>6450</v>
      </c>
      <c r="D29">
        <v>0</v>
      </c>
      <c r="E29" t="s">
        <v>212</v>
      </c>
      <c r="F29" t="s">
        <v>215</v>
      </c>
    </row>
    <row r="30" spans="1:6" x14ac:dyDescent="0.25">
      <c r="A30">
        <v>27</v>
      </c>
      <c r="B30" t="s">
        <v>217</v>
      </c>
      <c r="C30">
        <v>6450</v>
      </c>
      <c r="D30">
        <v>0</v>
      </c>
      <c r="E30" t="s">
        <v>212</v>
      </c>
      <c r="F30" t="s">
        <v>215</v>
      </c>
    </row>
    <row r="31" spans="1:6" x14ac:dyDescent="0.25">
      <c r="A31">
        <v>28</v>
      </c>
      <c r="B31" t="s">
        <v>217</v>
      </c>
      <c r="C31">
        <v>7282</v>
      </c>
      <c r="D31">
        <v>0</v>
      </c>
      <c r="E31" t="s">
        <v>212</v>
      </c>
      <c r="F31" t="s">
        <v>215</v>
      </c>
    </row>
    <row r="32" spans="1:6" x14ac:dyDescent="0.25">
      <c r="A32">
        <v>29</v>
      </c>
      <c r="B32" t="s">
        <v>217</v>
      </c>
      <c r="C32">
        <v>6450</v>
      </c>
      <c r="D32">
        <v>0</v>
      </c>
      <c r="E32" t="s">
        <v>212</v>
      </c>
      <c r="F32" t="s">
        <v>215</v>
      </c>
    </row>
    <row r="33" spans="1:6" x14ac:dyDescent="0.25">
      <c r="A33">
        <v>30</v>
      </c>
      <c r="B33" t="s">
        <v>217</v>
      </c>
      <c r="C33">
        <v>6450</v>
      </c>
      <c r="D33">
        <v>0</v>
      </c>
      <c r="E33" t="s">
        <v>212</v>
      </c>
      <c r="F33" t="s">
        <v>215</v>
      </c>
    </row>
    <row r="34" spans="1:6" x14ac:dyDescent="0.25">
      <c r="A34">
        <v>31</v>
      </c>
      <c r="B34" t="s">
        <v>217</v>
      </c>
      <c r="C34">
        <v>10076</v>
      </c>
      <c r="D34">
        <v>0</v>
      </c>
      <c r="E34" t="s">
        <v>212</v>
      </c>
      <c r="F34" t="s">
        <v>215</v>
      </c>
    </row>
    <row r="35" spans="1:6" x14ac:dyDescent="0.25">
      <c r="A35">
        <v>32</v>
      </c>
      <c r="B35" t="s">
        <v>217</v>
      </c>
      <c r="C35">
        <v>7282</v>
      </c>
      <c r="D35">
        <v>0</v>
      </c>
      <c r="E35" t="s">
        <v>212</v>
      </c>
      <c r="F35" t="s">
        <v>215</v>
      </c>
    </row>
    <row r="36" spans="1:6" x14ac:dyDescent="0.25">
      <c r="A36">
        <v>33</v>
      </c>
      <c r="B36" t="s">
        <v>217</v>
      </c>
      <c r="C36">
        <v>6450</v>
      </c>
      <c r="D36">
        <v>0</v>
      </c>
      <c r="E36" t="s">
        <v>212</v>
      </c>
      <c r="F36" t="s">
        <v>215</v>
      </c>
    </row>
    <row r="37" spans="1:6" x14ac:dyDescent="0.25">
      <c r="A37">
        <v>34</v>
      </c>
      <c r="B37" t="s">
        <v>217</v>
      </c>
      <c r="C37">
        <v>0</v>
      </c>
      <c r="D37">
        <v>0</v>
      </c>
      <c r="E37" t="s">
        <v>212</v>
      </c>
      <c r="F37" t="s">
        <v>215</v>
      </c>
    </row>
    <row r="38" spans="1:6" x14ac:dyDescent="0.25">
      <c r="A38">
        <v>35</v>
      </c>
      <c r="B38" t="s">
        <v>217</v>
      </c>
      <c r="C38">
        <v>7282</v>
      </c>
      <c r="D38">
        <v>0</v>
      </c>
      <c r="E38" t="s">
        <v>212</v>
      </c>
      <c r="F38" t="s">
        <v>215</v>
      </c>
    </row>
    <row r="39" spans="1:6" x14ac:dyDescent="0.25">
      <c r="A39">
        <v>36</v>
      </c>
      <c r="B39" t="s">
        <v>217</v>
      </c>
      <c r="C39">
        <v>6450</v>
      </c>
      <c r="D39">
        <v>0</v>
      </c>
      <c r="E39" t="s">
        <v>212</v>
      </c>
      <c r="F39" t="s">
        <v>215</v>
      </c>
    </row>
    <row r="40" spans="1:6" x14ac:dyDescent="0.25">
      <c r="A40">
        <v>37</v>
      </c>
      <c r="B40" t="s">
        <v>217</v>
      </c>
      <c r="C40">
        <v>6349</v>
      </c>
      <c r="D40">
        <v>0</v>
      </c>
      <c r="E40" t="s">
        <v>212</v>
      </c>
      <c r="F40" t="s">
        <v>215</v>
      </c>
    </row>
    <row r="41" spans="1:6" x14ac:dyDescent="0.25">
      <c r="A41">
        <v>38</v>
      </c>
      <c r="B41" t="s">
        <v>217</v>
      </c>
      <c r="C41">
        <v>6450</v>
      </c>
      <c r="D41">
        <v>0</v>
      </c>
      <c r="E41" t="s">
        <v>212</v>
      </c>
      <c r="F41" t="s">
        <v>215</v>
      </c>
    </row>
    <row r="42" spans="1:6" x14ac:dyDescent="0.25">
      <c r="A42">
        <v>39</v>
      </c>
      <c r="B42" t="s">
        <v>217</v>
      </c>
      <c r="C42">
        <v>10076</v>
      </c>
      <c r="D42">
        <v>0</v>
      </c>
      <c r="E42" t="s">
        <v>212</v>
      </c>
      <c r="F42" t="s">
        <v>215</v>
      </c>
    </row>
    <row r="43" spans="1:6" x14ac:dyDescent="0.25">
      <c r="A43">
        <v>40</v>
      </c>
      <c r="B43" t="s">
        <v>217</v>
      </c>
      <c r="C43">
        <v>7282</v>
      </c>
      <c r="D43">
        <v>0</v>
      </c>
      <c r="E43" t="s">
        <v>212</v>
      </c>
      <c r="F43" t="s">
        <v>215</v>
      </c>
    </row>
    <row r="44" spans="1:6" x14ac:dyDescent="0.25">
      <c r="A44">
        <v>41</v>
      </c>
      <c r="B44" t="s">
        <v>217</v>
      </c>
      <c r="C44">
        <v>6450</v>
      </c>
      <c r="D44">
        <v>0</v>
      </c>
      <c r="E44" t="s">
        <v>212</v>
      </c>
      <c r="F44" t="s">
        <v>215</v>
      </c>
    </row>
    <row r="45" spans="1:6" x14ac:dyDescent="0.25">
      <c r="A45">
        <v>42</v>
      </c>
      <c r="B45" t="s">
        <v>217</v>
      </c>
      <c r="C45">
        <v>6349</v>
      </c>
      <c r="D45">
        <v>0</v>
      </c>
      <c r="E45" t="s">
        <v>212</v>
      </c>
      <c r="F45" t="s">
        <v>215</v>
      </c>
    </row>
    <row r="46" spans="1:6" x14ac:dyDescent="0.25">
      <c r="A46">
        <v>43</v>
      </c>
      <c r="B46" t="s">
        <v>217</v>
      </c>
      <c r="C46">
        <v>7282</v>
      </c>
      <c r="D46">
        <v>0</v>
      </c>
      <c r="E46" t="s">
        <v>212</v>
      </c>
      <c r="F46" t="s">
        <v>215</v>
      </c>
    </row>
    <row r="47" spans="1:6" x14ac:dyDescent="0.25">
      <c r="A47">
        <v>44</v>
      </c>
      <c r="B47" t="s">
        <v>217</v>
      </c>
      <c r="C47">
        <v>6450</v>
      </c>
      <c r="D47">
        <v>0</v>
      </c>
      <c r="E47" t="s">
        <v>212</v>
      </c>
      <c r="F47" t="s">
        <v>215</v>
      </c>
    </row>
    <row r="48" spans="1:6" x14ac:dyDescent="0.25">
      <c r="A48">
        <v>45</v>
      </c>
      <c r="B48" t="s">
        <v>217</v>
      </c>
      <c r="C48">
        <v>6349</v>
      </c>
      <c r="D48">
        <v>0</v>
      </c>
      <c r="E48" t="s">
        <v>212</v>
      </c>
      <c r="F48" t="s">
        <v>215</v>
      </c>
    </row>
    <row r="49" spans="1:6" x14ac:dyDescent="0.25">
      <c r="A49">
        <v>46</v>
      </c>
      <c r="B49" t="s">
        <v>217</v>
      </c>
      <c r="C49">
        <v>6450</v>
      </c>
      <c r="D49">
        <v>0</v>
      </c>
      <c r="E49" t="s">
        <v>212</v>
      </c>
      <c r="F49" t="s">
        <v>215</v>
      </c>
    </row>
    <row r="50" spans="1:6" x14ac:dyDescent="0.25">
      <c r="A50">
        <v>47</v>
      </c>
      <c r="B50" t="s">
        <v>217</v>
      </c>
      <c r="C50">
        <v>10672</v>
      </c>
      <c r="D50">
        <v>0</v>
      </c>
      <c r="E50" t="s">
        <v>212</v>
      </c>
      <c r="F50" t="s">
        <v>215</v>
      </c>
    </row>
    <row r="51" spans="1:6" x14ac:dyDescent="0.25">
      <c r="A51">
        <v>48</v>
      </c>
      <c r="B51" t="s">
        <v>217</v>
      </c>
      <c r="C51">
        <v>10552.130000000001</v>
      </c>
      <c r="D51">
        <v>0</v>
      </c>
      <c r="E51" t="s">
        <v>212</v>
      </c>
      <c r="F51" t="s">
        <v>215</v>
      </c>
    </row>
    <row r="52" spans="1:6" x14ac:dyDescent="0.25">
      <c r="A52">
        <v>49</v>
      </c>
      <c r="B52" t="s">
        <v>217</v>
      </c>
      <c r="C52">
        <v>10552.130000000001</v>
      </c>
      <c r="D52">
        <v>0</v>
      </c>
      <c r="E52" t="s">
        <v>212</v>
      </c>
      <c r="F52" t="s">
        <v>215</v>
      </c>
    </row>
    <row r="53" spans="1:6" x14ac:dyDescent="0.25">
      <c r="A53">
        <v>50</v>
      </c>
      <c r="B53" t="s">
        <v>217</v>
      </c>
      <c r="C53">
        <v>11949</v>
      </c>
      <c r="D53">
        <v>0</v>
      </c>
      <c r="E53" t="s">
        <v>212</v>
      </c>
      <c r="F53" t="s">
        <v>215</v>
      </c>
    </row>
    <row r="54" spans="1:6" x14ac:dyDescent="0.25">
      <c r="A54">
        <v>51</v>
      </c>
      <c r="B54" t="s">
        <v>217</v>
      </c>
      <c r="C54">
        <v>11949</v>
      </c>
      <c r="D54">
        <v>0</v>
      </c>
      <c r="E54" t="s">
        <v>212</v>
      </c>
      <c r="F54" t="s">
        <v>215</v>
      </c>
    </row>
    <row r="55" spans="1:6" x14ac:dyDescent="0.25">
      <c r="A55">
        <v>52</v>
      </c>
      <c r="B55" t="s">
        <v>217</v>
      </c>
      <c r="C55">
        <v>10916</v>
      </c>
      <c r="D55">
        <v>0</v>
      </c>
      <c r="E55" t="s">
        <v>212</v>
      </c>
      <c r="F55" t="s">
        <v>215</v>
      </c>
    </row>
    <row r="56" spans="1:6" x14ac:dyDescent="0.25">
      <c r="A56">
        <v>53</v>
      </c>
      <c r="B56" t="s">
        <v>217</v>
      </c>
      <c r="C56">
        <v>11949</v>
      </c>
      <c r="D56">
        <v>0</v>
      </c>
      <c r="E56" t="s">
        <v>212</v>
      </c>
      <c r="F56" t="s">
        <v>215</v>
      </c>
    </row>
    <row r="57" spans="1:6" x14ac:dyDescent="0.25">
      <c r="A57">
        <v>54</v>
      </c>
      <c r="B57" t="s">
        <v>217</v>
      </c>
      <c r="C57">
        <v>10916</v>
      </c>
      <c r="D57">
        <v>0</v>
      </c>
      <c r="E57" t="s">
        <v>212</v>
      </c>
      <c r="F57" t="s">
        <v>215</v>
      </c>
    </row>
    <row r="58" spans="1:6" x14ac:dyDescent="0.25">
      <c r="A58">
        <v>55</v>
      </c>
      <c r="B58" t="s">
        <v>217</v>
      </c>
      <c r="C58">
        <v>11949</v>
      </c>
      <c r="D58">
        <v>0</v>
      </c>
      <c r="E58" t="s">
        <v>212</v>
      </c>
      <c r="F58" t="s">
        <v>215</v>
      </c>
    </row>
    <row r="59" spans="1:6" x14ac:dyDescent="0.25">
      <c r="A59">
        <v>56</v>
      </c>
      <c r="B59" t="s">
        <v>217</v>
      </c>
      <c r="C59">
        <v>10916</v>
      </c>
      <c r="D59">
        <v>0</v>
      </c>
      <c r="E59" t="s">
        <v>212</v>
      </c>
      <c r="F59" t="s">
        <v>215</v>
      </c>
    </row>
    <row r="60" spans="1:6" x14ac:dyDescent="0.25">
      <c r="A60">
        <v>57</v>
      </c>
      <c r="B60" t="s">
        <v>217</v>
      </c>
      <c r="C60">
        <v>11949</v>
      </c>
      <c r="D60">
        <v>0</v>
      </c>
      <c r="E60" t="s">
        <v>212</v>
      </c>
      <c r="F60" t="s">
        <v>215</v>
      </c>
    </row>
    <row r="61" spans="1:6" x14ac:dyDescent="0.25">
      <c r="A61">
        <v>58</v>
      </c>
      <c r="B61" t="s">
        <v>217</v>
      </c>
      <c r="C61">
        <v>11949</v>
      </c>
      <c r="D61">
        <v>0</v>
      </c>
      <c r="E61" t="s">
        <v>212</v>
      </c>
      <c r="F61" t="s">
        <v>215</v>
      </c>
    </row>
    <row r="62" spans="1:6" x14ac:dyDescent="0.25">
      <c r="A62">
        <v>59</v>
      </c>
      <c r="B62" t="s">
        <v>217</v>
      </c>
      <c r="C62">
        <v>10552.130000000001</v>
      </c>
      <c r="D62">
        <v>0</v>
      </c>
      <c r="E62" t="s">
        <v>212</v>
      </c>
      <c r="F62" t="s">
        <v>215</v>
      </c>
    </row>
    <row r="63" spans="1:6" x14ac:dyDescent="0.25">
      <c r="A63">
        <v>60</v>
      </c>
      <c r="B63" t="s">
        <v>217</v>
      </c>
      <c r="C63">
        <v>10916</v>
      </c>
      <c r="D63">
        <v>0</v>
      </c>
      <c r="E63" t="s">
        <v>212</v>
      </c>
      <c r="F63" t="s">
        <v>215</v>
      </c>
    </row>
    <row r="64" spans="1:6" x14ac:dyDescent="0.25">
      <c r="A64">
        <v>61</v>
      </c>
      <c r="B64" t="s">
        <v>217</v>
      </c>
      <c r="C64">
        <v>11949</v>
      </c>
      <c r="D64">
        <v>0</v>
      </c>
      <c r="E64" t="s">
        <v>212</v>
      </c>
      <c r="F64" t="s">
        <v>215</v>
      </c>
    </row>
    <row r="65" spans="1:6" x14ac:dyDescent="0.25">
      <c r="A65">
        <v>62</v>
      </c>
      <c r="B65" t="s">
        <v>217</v>
      </c>
      <c r="C65">
        <v>11949</v>
      </c>
      <c r="D65">
        <v>0</v>
      </c>
      <c r="E65" t="s">
        <v>212</v>
      </c>
      <c r="F65" t="s">
        <v>215</v>
      </c>
    </row>
    <row r="66" spans="1:6" x14ac:dyDescent="0.25">
      <c r="A66">
        <v>63</v>
      </c>
      <c r="B66" t="s">
        <v>217</v>
      </c>
      <c r="C66">
        <v>11949</v>
      </c>
      <c r="D66">
        <v>0</v>
      </c>
      <c r="E66" t="s">
        <v>212</v>
      </c>
      <c r="F66" t="s">
        <v>215</v>
      </c>
    </row>
    <row r="67" spans="1:6" x14ac:dyDescent="0.25">
      <c r="A67">
        <v>64</v>
      </c>
      <c r="B67" t="s">
        <v>217</v>
      </c>
      <c r="C67">
        <v>10552.130000000001</v>
      </c>
      <c r="D67">
        <v>0</v>
      </c>
      <c r="E67" t="s">
        <v>212</v>
      </c>
      <c r="F67" t="s">
        <v>215</v>
      </c>
    </row>
    <row r="68" spans="1:6" x14ac:dyDescent="0.25">
      <c r="A68">
        <v>65</v>
      </c>
      <c r="B68" t="s">
        <v>217</v>
      </c>
      <c r="C68">
        <v>11949</v>
      </c>
      <c r="D68">
        <v>0</v>
      </c>
      <c r="E68" t="s">
        <v>212</v>
      </c>
      <c r="F68" t="s">
        <v>215</v>
      </c>
    </row>
    <row r="69" spans="1:6" x14ac:dyDescent="0.25">
      <c r="A69">
        <v>66</v>
      </c>
      <c r="B69" t="s">
        <v>217</v>
      </c>
      <c r="C69">
        <v>11949</v>
      </c>
      <c r="D69">
        <v>0</v>
      </c>
      <c r="E69" t="s">
        <v>212</v>
      </c>
      <c r="F69" t="s">
        <v>215</v>
      </c>
    </row>
    <row r="70" spans="1:6" x14ac:dyDescent="0.25">
      <c r="A70">
        <v>67</v>
      </c>
      <c r="B70" t="s">
        <v>217</v>
      </c>
      <c r="C70">
        <v>10916</v>
      </c>
      <c r="D70">
        <v>0</v>
      </c>
      <c r="E70" t="s">
        <v>212</v>
      </c>
      <c r="F70" t="s">
        <v>215</v>
      </c>
    </row>
    <row r="71" spans="1:6" x14ac:dyDescent="0.25">
      <c r="A71">
        <v>68</v>
      </c>
      <c r="B71" t="s">
        <v>217</v>
      </c>
      <c r="C71">
        <v>11949</v>
      </c>
      <c r="D71">
        <v>0</v>
      </c>
      <c r="E71" t="s">
        <v>212</v>
      </c>
      <c r="F71" t="s">
        <v>215</v>
      </c>
    </row>
    <row r="72" spans="1:6" x14ac:dyDescent="0.25">
      <c r="A72">
        <v>69</v>
      </c>
      <c r="B72" t="s">
        <v>217</v>
      </c>
      <c r="C72">
        <v>10188.27</v>
      </c>
      <c r="D72">
        <v>0</v>
      </c>
      <c r="E72" t="s">
        <v>212</v>
      </c>
      <c r="F72" t="s">
        <v>215</v>
      </c>
    </row>
    <row r="73" spans="1:6" x14ac:dyDescent="0.25">
      <c r="A73">
        <v>70</v>
      </c>
      <c r="B73" t="s">
        <v>217</v>
      </c>
      <c r="C73">
        <v>11949</v>
      </c>
      <c r="D73">
        <v>0</v>
      </c>
      <c r="E73" t="s">
        <v>212</v>
      </c>
      <c r="F73" t="s">
        <v>215</v>
      </c>
    </row>
    <row r="74" spans="1:6" x14ac:dyDescent="0.25">
      <c r="A74">
        <v>71</v>
      </c>
      <c r="B74" t="s">
        <v>217</v>
      </c>
      <c r="C74">
        <v>10916</v>
      </c>
      <c r="D74">
        <v>0</v>
      </c>
      <c r="E74" t="s">
        <v>212</v>
      </c>
      <c r="F74" t="s">
        <v>215</v>
      </c>
    </row>
    <row r="75" spans="1:6" x14ac:dyDescent="0.25">
      <c r="A75">
        <v>72</v>
      </c>
      <c r="B75" t="s">
        <v>217</v>
      </c>
      <c r="C75">
        <v>11949</v>
      </c>
      <c r="D75">
        <v>0</v>
      </c>
      <c r="E75" t="s">
        <v>212</v>
      </c>
      <c r="F75" t="s">
        <v>215</v>
      </c>
    </row>
    <row r="76" spans="1:6" x14ac:dyDescent="0.25">
      <c r="A76">
        <v>73</v>
      </c>
      <c r="B76" t="s">
        <v>217</v>
      </c>
      <c r="C76">
        <v>11949</v>
      </c>
      <c r="D76">
        <v>0</v>
      </c>
      <c r="E76" t="s">
        <v>212</v>
      </c>
      <c r="F76" t="s">
        <v>215</v>
      </c>
    </row>
    <row r="77" spans="1:6" x14ac:dyDescent="0.25">
      <c r="A77">
        <v>74</v>
      </c>
      <c r="B77" t="s">
        <v>217</v>
      </c>
      <c r="C77">
        <v>10552.130000000001</v>
      </c>
      <c r="D77">
        <v>0</v>
      </c>
      <c r="E77" t="s">
        <v>212</v>
      </c>
      <c r="F77" t="s">
        <v>215</v>
      </c>
    </row>
    <row r="78" spans="1:6" x14ac:dyDescent="0.25">
      <c r="A78">
        <v>75</v>
      </c>
      <c r="B78" t="s">
        <v>217</v>
      </c>
      <c r="C78">
        <v>11949</v>
      </c>
      <c r="D78">
        <v>0</v>
      </c>
      <c r="E78" t="s">
        <v>212</v>
      </c>
      <c r="F78" t="s">
        <v>215</v>
      </c>
    </row>
    <row r="79" spans="1:6" x14ac:dyDescent="0.25">
      <c r="A79">
        <v>76</v>
      </c>
      <c r="B79" t="s">
        <v>217</v>
      </c>
      <c r="C79">
        <v>11949</v>
      </c>
      <c r="D79">
        <v>0</v>
      </c>
      <c r="E79" t="s">
        <v>212</v>
      </c>
      <c r="F79" t="s">
        <v>215</v>
      </c>
    </row>
    <row r="80" spans="1:6" x14ac:dyDescent="0.25">
      <c r="A80">
        <v>77</v>
      </c>
      <c r="B80" t="s">
        <v>217</v>
      </c>
      <c r="C80">
        <v>11949</v>
      </c>
      <c r="D80">
        <v>0</v>
      </c>
      <c r="E80" t="s">
        <v>212</v>
      </c>
      <c r="F80" t="s">
        <v>215</v>
      </c>
    </row>
    <row r="81" spans="1:6" x14ac:dyDescent="0.25">
      <c r="A81">
        <v>78</v>
      </c>
      <c r="B81" t="s">
        <v>217</v>
      </c>
      <c r="C81">
        <v>11949</v>
      </c>
      <c r="D81">
        <v>0</v>
      </c>
      <c r="E81" t="s">
        <v>212</v>
      </c>
      <c r="F81" t="s">
        <v>215</v>
      </c>
    </row>
    <row r="82" spans="1:6" x14ac:dyDescent="0.25">
      <c r="A82">
        <v>79</v>
      </c>
      <c r="B82" t="s">
        <v>217</v>
      </c>
      <c r="C82">
        <v>11949</v>
      </c>
      <c r="D82">
        <v>0</v>
      </c>
      <c r="E82" t="s">
        <v>212</v>
      </c>
      <c r="F82" t="s">
        <v>215</v>
      </c>
    </row>
    <row r="83" spans="1:6" x14ac:dyDescent="0.25">
      <c r="A83">
        <v>80</v>
      </c>
      <c r="B83" t="s">
        <v>217</v>
      </c>
      <c r="C83">
        <v>10916</v>
      </c>
      <c r="D83">
        <v>0</v>
      </c>
      <c r="E83" t="s">
        <v>212</v>
      </c>
      <c r="F83" t="s">
        <v>215</v>
      </c>
    </row>
    <row r="84" spans="1:6" x14ac:dyDescent="0.25">
      <c r="A84">
        <v>81</v>
      </c>
      <c r="B84" t="s">
        <v>217</v>
      </c>
      <c r="C84">
        <v>12347.3</v>
      </c>
      <c r="D84">
        <v>0</v>
      </c>
      <c r="E84" t="s">
        <v>212</v>
      </c>
      <c r="F84" t="s">
        <v>215</v>
      </c>
    </row>
    <row r="85" spans="1:6" x14ac:dyDescent="0.25">
      <c r="A85">
        <v>82</v>
      </c>
      <c r="B85" t="s">
        <v>217</v>
      </c>
      <c r="C85">
        <v>10552.130000000001</v>
      </c>
      <c r="D85">
        <v>0</v>
      </c>
      <c r="E85" t="s">
        <v>212</v>
      </c>
      <c r="F85" t="s">
        <v>215</v>
      </c>
    </row>
    <row r="86" spans="1:6" x14ac:dyDescent="0.25">
      <c r="A86">
        <v>83</v>
      </c>
      <c r="B86" t="s">
        <v>217</v>
      </c>
      <c r="C86">
        <v>11949</v>
      </c>
      <c r="D86">
        <v>0</v>
      </c>
      <c r="E86" t="s">
        <v>212</v>
      </c>
      <c r="F86" t="s">
        <v>215</v>
      </c>
    </row>
    <row r="87" spans="1:6" x14ac:dyDescent="0.25">
      <c r="A87">
        <v>84</v>
      </c>
      <c r="B87" t="s">
        <v>217</v>
      </c>
      <c r="C87">
        <v>10552.130000000001</v>
      </c>
      <c r="D87">
        <v>0</v>
      </c>
      <c r="E87" t="s">
        <v>212</v>
      </c>
      <c r="F87" t="s">
        <v>215</v>
      </c>
    </row>
    <row r="88" spans="1:6" x14ac:dyDescent="0.25">
      <c r="A88">
        <v>85</v>
      </c>
      <c r="B88" t="s">
        <v>217</v>
      </c>
      <c r="C88">
        <v>11949</v>
      </c>
      <c r="D88">
        <v>0</v>
      </c>
      <c r="E88" t="s">
        <v>212</v>
      </c>
      <c r="F88" t="s">
        <v>215</v>
      </c>
    </row>
    <row r="89" spans="1:6" x14ac:dyDescent="0.25">
      <c r="A89">
        <v>86</v>
      </c>
      <c r="B89" t="s">
        <v>217</v>
      </c>
      <c r="C89">
        <v>11949</v>
      </c>
      <c r="D89">
        <v>0</v>
      </c>
      <c r="E89" t="s">
        <v>212</v>
      </c>
      <c r="F89" t="s">
        <v>215</v>
      </c>
    </row>
    <row r="90" spans="1:6" x14ac:dyDescent="0.25">
      <c r="A90">
        <v>87</v>
      </c>
      <c r="B90" t="s">
        <v>217</v>
      </c>
      <c r="C90">
        <v>11949</v>
      </c>
      <c r="D90">
        <v>0</v>
      </c>
      <c r="E90" t="s">
        <v>212</v>
      </c>
      <c r="F90" t="s">
        <v>215</v>
      </c>
    </row>
    <row r="91" spans="1:6" x14ac:dyDescent="0.25">
      <c r="A91">
        <v>88</v>
      </c>
      <c r="B91" t="s">
        <v>217</v>
      </c>
      <c r="C91">
        <v>11949</v>
      </c>
      <c r="D91">
        <v>0</v>
      </c>
      <c r="E91" t="s">
        <v>212</v>
      </c>
      <c r="F91" t="s">
        <v>215</v>
      </c>
    </row>
    <row r="92" spans="1:6" x14ac:dyDescent="0.25">
      <c r="A92">
        <v>89</v>
      </c>
      <c r="B92" t="s">
        <v>217</v>
      </c>
      <c r="C92">
        <v>11949</v>
      </c>
      <c r="D92">
        <v>0</v>
      </c>
      <c r="E92" t="s">
        <v>212</v>
      </c>
      <c r="F92" t="s">
        <v>215</v>
      </c>
    </row>
    <row r="93" spans="1:6" x14ac:dyDescent="0.25">
      <c r="A93">
        <v>90</v>
      </c>
      <c r="B93" t="s">
        <v>217</v>
      </c>
      <c r="C93">
        <v>10924</v>
      </c>
      <c r="D93">
        <v>0</v>
      </c>
      <c r="E93" t="s">
        <v>212</v>
      </c>
      <c r="F93" t="s">
        <v>215</v>
      </c>
    </row>
    <row r="94" spans="1:6" x14ac:dyDescent="0.25">
      <c r="A94">
        <v>91</v>
      </c>
      <c r="B94" t="s">
        <v>217</v>
      </c>
      <c r="C94">
        <v>10196.27</v>
      </c>
      <c r="D94">
        <v>0</v>
      </c>
      <c r="E94" t="s">
        <v>212</v>
      </c>
      <c r="F94" t="s">
        <v>215</v>
      </c>
    </row>
    <row r="95" spans="1:6" x14ac:dyDescent="0.25">
      <c r="A95">
        <v>92</v>
      </c>
      <c r="B95" t="s">
        <v>217</v>
      </c>
      <c r="C95">
        <v>11434</v>
      </c>
      <c r="D95">
        <v>0</v>
      </c>
      <c r="E95" t="s">
        <v>212</v>
      </c>
      <c r="F95" t="s">
        <v>215</v>
      </c>
    </row>
    <row r="96" spans="1:6" x14ac:dyDescent="0.25">
      <c r="A96">
        <v>93</v>
      </c>
      <c r="B96" t="s">
        <v>217</v>
      </c>
      <c r="C96">
        <v>11434</v>
      </c>
      <c r="D96">
        <v>0</v>
      </c>
      <c r="E96" t="s">
        <v>212</v>
      </c>
      <c r="F96" t="s">
        <v>215</v>
      </c>
    </row>
    <row r="97" spans="1:6" x14ac:dyDescent="0.25">
      <c r="A97">
        <v>94</v>
      </c>
      <c r="B97" t="s">
        <v>217</v>
      </c>
      <c r="C97">
        <v>10398</v>
      </c>
      <c r="D97">
        <v>0</v>
      </c>
      <c r="E97" t="s">
        <v>212</v>
      </c>
      <c r="F97" t="s">
        <v>215</v>
      </c>
    </row>
    <row r="98" spans="1:6" x14ac:dyDescent="0.25">
      <c r="A98">
        <v>95</v>
      </c>
      <c r="B98" t="s">
        <v>217</v>
      </c>
      <c r="C98">
        <v>10398</v>
      </c>
      <c r="D98">
        <v>0</v>
      </c>
      <c r="E98" t="s">
        <v>212</v>
      </c>
      <c r="F98" t="s">
        <v>215</v>
      </c>
    </row>
    <row r="99" spans="1:6" x14ac:dyDescent="0.25">
      <c r="A99">
        <v>96</v>
      </c>
      <c r="B99" t="s">
        <v>217</v>
      </c>
      <c r="C99">
        <v>10398</v>
      </c>
      <c r="D99">
        <v>0</v>
      </c>
      <c r="E99" t="s">
        <v>212</v>
      </c>
      <c r="F99" t="s">
        <v>215</v>
      </c>
    </row>
    <row r="100" spans="1:6" x14ac:dyDescent="0.25">
      <c r="A100">
        <v>97</v>
      </c>
      <c r="B100" t="s">
        <v>217</v>
      </c>
      <c r="C100">
        <v>11434</v>
      </c>
      <c r="D100">
        <v>0</v>
      </c>
      <c r="E100" t="s">
        <v>212</v>
      </c>
      <c r="F100" t="s">
        <v>215</v>
      </c>
    </row>
    <row r="101" spans="1:6" x14ac:dyDescent="0.25">
      <c r="A101">
        <v>98</v>
      </c>
      <c r="B101" t="s">
        <v>217</v>
      </c>
      <c r="C101">
        <v>10398</v>
      </c>
      <c r="D101">
        <v>0</v>
      </c>
      <c r="E101" t="s">
        <v>212</v>
      </c>
      <c r="F101" t="s">
        <v>215</v>
      </c>
    </row>
    <row r="102" spans="1:6" x14ac:dyDescent="0.25">
      <c r="A102">
        <v>99</v>
      </c>
      <c r="B102" t="s">
        <v>217</v>
      </c>
      <c r="C102">
        <v>11434</v>
      </c>
      <c r="D102">
        <v>0</v>
      </c>
      <c r="E102" t="s">
        <v>212</v>
      </c>
      <c r="F102" t="s">
        <v>215</v>
      </c>
    </row>
    <row r="103" spans="1:6" x14ac:dyDescent="0.25">
      <c r="A103">
        <v>100</v>
      </c>
      <c r="B103" t="s">
        <v>217</v>
      </c>
      <c r="C103">
        <v>11434</v>
      </c>
      <c r="D103">
        <v>0</v>
      </c>
      <c r="E103" t="s">
        <v>212</v>
      </c>
      <c r="F103" t="s">
        <v>215</v>
      </c>
    </row>
    <row r="104" spans="1:6" x14ac:dyDescent="0.25">
      <c r="A104">
        <v>101</v>
      </c>
      <c r="B104" t="s">
        <v>217</v>
      </c>
      <c r="C104">
        <v>10398</v>
      </c>
      <c r="D104">
        <v>0</v>
      </c>
      <c r="E104" t="s">
        <v>212</v>
      </c>
      <c r="F104" t="s">
        <v>215</v>
      </c>
    </row>
    <row r="105" spans="1:6" x14ac:dyDescent="0.25">
      <c r="A105">
        <v>102</v>
      </c>
      <c r="B105" t="s">
        <v>217</v>
      </c>
      <c r="C105">
        <v>11434</v>
      </c>
      <c r="D105">
        <v>0</v>
      </c>
      <c r="E105" t="s">
        <v>212</v>
      </c>
      <c r="F105" t="s">
        <v>215</v>
      </c>
    </row>
    <row r="106" spans="1:6" x14ac:dyDescent="0.25">
      <c r="A106">
        <v>103</v>
      </c>
      <c r="B106" t="s">
        <v>217</v>
      </c>
      <c r="C106">
        <v>11434</v>
      </c>
      <c r="D106">
        <v>0</v>
      </c>
      <c r="E106" t="s">
        <v>212</v>
      </c>
      <c r="F106" t="s">
        <v>215</v>
      </c>
    </row>
    <row r="107" spans="1:6" x14ac:dyDescent="0.25">
      <c r="A107">
        <v>104</v>
      </c>
      <c r="B107" t="s">
        <v>217</v>
      </c>
      <c r="C107">
        <v>11434</v>
      </c>
      <c r="D107">
        <v>0</v>
      </c>
      <c r="E107" t="s">
        <v>212</v>
      </c>
      <c r="F107" t="s">
        <v>215</v>
      </c>
    </row>
    <row r="108" spans="1:6" x14ac:dyDescent="0.25">
      <c r="A108">
        <v>105</v>
      </c>
      <c r="B108" t="s">
        <v>217</v>
      </c>
      <c r="C108">
        <v>10398</v>
      </c>
      <c r="D108">
        <v>0</v>
      </c>
      <c r="E108" t="s">
        <v>212</v>
      </c>
      <c r="F108" t="s">
        <v>215</v>
      </c>
    </row>
    <row r="109" spans="1:6" x14ac:dyDescent="0.25">
      <c r="A109">
        <v>106</v>
      </c>
      <c r="B109" t="s">
        <v>217</v>
      </c>
      <c r="C109">
        <v>11434</v>
      </c>
      <c r="D109">
        <v>0</v>
      </c>
      <c r="E109" t="s">
        <v>212</v>
      </c>
      <c r="F109" t="s">
        <v>215</v>
      </c>
    </row>
    <row r="110" spans="1:6" x14ac:dyDescent="0.25">
      <c r="A110">
        <v>107</v>
      </c>
      <c r="B110" t="s">
        <v>217</v>
      </c>
      <c r="C110">
        <v>11434</v>
      </c>
      <c r="D110">
        <v>0</v>
      </c>
      <c r="E110" t="s">
        <v>212</v>
      </c>
      <c r="F110" t="s">
        <v>215</v>
      </c>
    </row>
    <row r="111" spans="1:6" x14ac:dyDescent="0.25">
      <c r="A111">
        <v>108</v>
      </c>
      <c r="B111" t="s">
        <v>217</v>
      </c>
      <c r="C111">
        <v>11434</v>
      </c>
      <c r="D111">
        <v>0</v>
      </c>
      <c r="E111" t="s">
        <v>212</v>
      </c>
      <c r="F111" t="s">
        <v>215</v>
      </c>
    </row>
    <row r="112" spans="1:6" x14ac:dyDescent="0.25">
      <c r="A112">
        <v>109</v>
      </c>
      <c r="B112" t="s">
        <v>217</v>
      </c>
      <c r="C112">
        <v>10398</v>
      </c>
      <c r="D112">
        <v>0</v>
      </c>
      <c r="E112" t="s">
        <v>212</v>
      </c>
      <c r="F112" t="s">
        <v>215</v>
      </c>
    </row>
    <row r="113" spans="1:6" x14ac:dyDescent="0.25">
      <c r="A113">
        <v>110</v>
      </c>
      <c r="B113" t="s">
        <v>217</v>
      </c>
      <c r="C113">
        <v>10059.4</v>
      </c>
      <c r="D113">
        <v>0</v>
      </c>
      <c r="E113" t="s">
        <v>212</v>
      </c>
      <c r="F113" t="s">
        <v>215</v>
      </c>
    </row>
    <row r="114" spans="1:6" x14ac:dyDescent="0.25">
      <c r="A114">
        <v>111</v>
      </c>
      <c r="B114" t="s">
        <v>217</v>
      </c>
      <c r="C114">
        <v>10308</v>
      </c>
      <c r="D114">
        <v>0</v>
      </c>
      <c r="E114" t="s">
        <v>212</v>
      </c>
      <c r="F114" t="s">
        <v>215</v>
      </c>
    </row>
    <row r="115" spans="1:6" x14ac:dyDescent="0.25">
      <c r="A115">
        <v>112</v>
      </c>
      <c r="B115" t="s">
        <v>217</v>
      </c>
      <c r="C115">
        <v>9964.4</v>
      </c>
      <c r="D115">
        <v>0</v>
      </c>
      <c r="E115" t="s">
        <v>212</v>
      </c>
      <c r="F115" t="s">
        <v>215</v>
      </c>
    </row>
    <row r="116" spans="1:6" x14ac:dyDescent="0.25">
      <c r="A116">
        <v>113</v>
      </c>
      <c r="B116" t="s">
        <v>217</v>
      </c>
      <c r="C116">
        <v>10308</v>
      </c>
      <c r="D116">
        <v>0</v>
      </c>
      <c r="E116" t="s">
        <v>212</v>
      </c>
      <c r="F116" t="s">
        <v>215</v>
      </c>
    </row>
    <row r="117" spans="1:6" x14ac:dyDescent="0.25">
      <c r="A117">
        <v>114</v>
      </c>
      <c r="B117" t="s">
        <v>217</v>
      </c>
      <c r="C117">
        <v>11343</v>
      </c>
      <c r="D117">
        <v>0</v>
      </c>
      <c r="E117" t="s">
        <v>212</v>
      </c>
      <c r="F117" t="s">
        <v>215</v>
      </c>
    </row>
    <row r="118" spans="1:6" x14ac:dyDescent="0.25">
      <c r="A118">
        <v>115</v>
      </c>
      <c r="B118" t="s">
        <v>217</v>
      </c>
      <c r="C118">
        <v>11343</v>
      </c>
      <c r="D118">
        <v>0</v>
      </c>
      <c r="E118" t="s">
        <v>212</v>
      </c>
      <c r="F118" t="s">
        <v>215</v>
      </c>
    </row>
    <row r="119" spans="1:6" x14ac:dyDescent="0.25">
      <c r="A119">
        <v>116</v>
      </c>
      <c r="B119" t="s">
        <v>217</v>
      </c>
      <c r="C119">
        <v>9964.4</v>
      </c>
      <c r="D119">
        <v>0</v>
      </c>
      <c r="E119" t="s">
        <v>212</v>
      </c>
      <c r="F119" t="s">
        <v>215</v>
      </c>
    </row>
    <row r="120" spans="1:6" x14ac:dyDescent="0.25">
      <c r="A120">
        <v>117</v>
      </c>
      <c r="B120" t="s">
        <v>217</v>
      </c>
      <c r="C120">
        <v>11343</v>
      </c>
      <c r="D120">
        <v>0</v>
      </c>
      <c r="E120" t="s">
        <v>212</v>
      </c>
      <c r="F120" t="s">
        <v>215</v>
      </c>
    </row>
    <row r="121" spans="1:6" x14ac:dyDescent="0.25">
      <c r="A121">
        <v>118</v>
      </c>
      <c r="B121" t="s">
        <v>217</v>
      </c>
      <c r="C121">
        <v>9620.7999999999993</v>
      </c>
      <c r="D121">
        <v>0</v>
      </c>
      <c r="E121" t="s">
        <v>212</v>
      </c>
      <c r="F121" t="s">
        <v>215</v>
      </c>
    </row>
    <row r="122" spans="1:6" x14ac:dyDescent="0.25">
      <c r="A122">
        <v>119</v>
      </c>
      <c r="B122" t="s">
        <v>217</v>
      </c>
      <c r="C122">
        <v>11343</v>
      </c>
      <c r="D122">
        <v>0</v>
      </c>
      <c r="E122" t="s">
        <v>212</v>
      </c>
      <c r="F122" t="s">
        <v>215</v>
      </c>
    </row>
    <row r="123" spans="1:6" x14ac:dyDescent="0.25">
      <c r="A123">
        <v>120</v>
      </c>
      <c r="B123" t="s">
        <v>217</v>
      </c>
      <c r="C123">
        <v>11343</v>
      </c>
      <c r="D123">
        <v>0</v>
      </c>
      <c r="E123" t="s">
        <v>212</v>
      </c>
      <c r="F123" t="s">
        <v>215</v>
      </c>
    </row>
    <row r="124" spans="1:6" x14ac:dyDescent="0.25">
      <c r="A124">
        <v>121</v>
      </c>
      <c r="B124" t="s">
        <v>217</v>
      </c>
      <c r="C124">
        <v>11343</v>
      </c>
      <c r="D124">
        <v>0</v>
      </c>
      <c r="E124" t="s">
        <v>212</v>
      </c>
      <c r="F124" t="s">
        <v>215</v>
      </c>
    </row>
    <row r="125" spans="1:6" x14ac:dyDescent="0.25">
      <c r="A125">
        <v>122</v>
      </c>
      <c r="B125" t="s">
        <v>217</v>
      </c>
      <c r="C125">
        <v>11343</v>
      </c>
      <c r="D125">
        <v>0</v>
      </c>
      <c r="E125" t="s">
        <v>212</v>
      </c>
      <c r="F125" t="s">
        <v>215</v>
      </c>
    </row>
    <row r="126" spans="1:6" x14ac:dyDescent="0.25">
      <c r="A126">
        <v>123</v>
      </c>
      <c r="B126" t="s">
        <v>217</v>
      </c>
      <c r="C126">
        <v>11343</v>
      </c>
      <c r="D126">
        <v>0</v>
      </c>
      <c r="E126" t="s">
        <v>212</v>
      </c>
      <c r="F126" t="s">
        <v>215</v>
      </c>
    </row>
    <row r="127" spans="1:6" x14ac:dyDescent="0.25">
      <c r="A127">
        <v>124</v>
      </c>
      <c r="B127" t="s">
        <v>217</v>
      </c>
      <c r="C127">
        <v>11343</v>
      </c>
      <c r="D127">
        <v>0</v>
      </c>
      <c r="E127" t="s">
        <v>212</v>
      </c>
      <c r="F127" t="s">
        <v>215</v>
      </c>
    </row>
    <row r="128" spans="1:6" x14ac:dyDescent="0.25">
      <c r="A128">
        <v>125</v>
      </c>
      <c r="B128" t="s">
        <v>217</v>
      </c>
      <c r="C128">
        <v>11343</v>
      </c>
      <c r="D128">
        <v>0</v>
      </c>
      <c r="E128" t="s">
        <v>212</v>
      </c>
      <c r="F128" t="s">
        <v>215</v>
      </c>
    </row>
    <row r="129" spans="1:6" x14ac:dyDescent="0.25">
      <c r="A129">
        <v>126</v>
      </c>
      <c r="B129" t="s">
        <v>217</v>
      </c>
      <c r="C129">
        <v>11343</v>
      </c>
      <c r="D129">
        <v>0</v>
      </c>
      <c r="E129" t="s">
        <v>212</v>
      </c>
      <c r="F129" t="s">
        <v>215</v>
      </c>
    </row>
    <row r="130" spans="1:6" x14ac:dyDescent="0.25">
      <c r="A130">
        <v>127</v>
      </c>
      <c r="B130" t="s">
        <v>217</v>
      </c>
      <c r="C130">
        <v>11343</v>
      </c>
      <c r="D130">
        <v>0</v>
      </c>
      <c r="E130" t="s">
        <v>212</v>
      </c>
      <c r="F130" t="s">
        <v>215</v>
      </c>
    </row>
    <row r="131" spans="1:6" x14ac:dyDescent="0.25">
      <c r="A131">
        <v>128</v>
      </c>
      <c r="B131" t="s">
        <v>217</v>
      </c>
      <c r="C131">
        <v>11343</v>
      </c>
      <c r="D131">
        <v>0</v>
      </c>
      <c r="E131" t="s">
        <v>212</v>
      </c>
      <c r="F131" t="s">
        <v>215</v>
      </c>
    </row>
    <row r="132" spans="1:6" x14ac:dyDescent="0.25">
      <c r="A132">
        <v>129</v>
      </c>
      <c r="B132" t="s">
        <v>217</v>
      </c>
      <c r="C132">
        <v>11343</v>
      </c>
      <c r="D132">
        <v>0</v>
      </c>
      <c r="E132" t="s">
        <v>212</v>
      </c>
      <c r="F132" t="s">
        <v>215</v>
      </c>
    </row>
    <row r="133" spans="1:6" x14ac:dyDescent="0.25">
      <c r="A133">
        <v>130</v>
      </c>
      <c r="B133" t="s">
        <v>217</v>
      </c>
      <c r="C133">
        <v>11343</v>
      </c>
      <c r="D133">
        <v>0</v>
      </c>
      <c r="E133" t="s">
        <v>212</v>
      </c>
      <c r="F133" t="s">
        <v>215</v>
      </c>
    </row>
    <row r="134" spans="1:6" x14ac:dyDescent="0.25">
      <c r="A134">
        <v>131</v>
      </c>
      <c r="B134" t="s">
        <v>217</v>
      </c>
      <c r="C134">
        <v>11343</v>
      </c>
      <c r="D134">
        <v>0</v>
      </c>
      <c r="E134" t="s">
        <v>212</v>
      </c>
      <c r="F134" t="s">
        <v>215</v>
      </c>
    </row>
    <row r="135" spans="1:6" x14ac:dyDescent="0.25">
      <c r="A135">
        <v>132</v>
      </c>
      <c r="B135" t="s">
        <v>217</v>
      </c>
      <c r="C135">
        <v>11343</v>
      </c>
      <c r="D135">
        <v>0</v>
      </c>
      <c r="E135" t="s">
        <v>212</v>
      </c>
      <c r="F135" t="s">
        <v>215</v>
      </c>
    </row>
    <row r="136" spans="1:6" x14ac:dyDescent="0.25">
      <c r="A136">
        <v>133</v>
      </c>
      <c r="B136" t="s">
        <v>217</v>
      </c>
      <c r="C136">
        <v>11428.67</v>
      </c>
      <c r="D136">
        <v>0</v>
      </c>
      <c r="E136" t="s">
        <v>212</v>
      </c>
      <c r="F136" t="s">
        <v>215</v>
      </c>
    </row>
    <row r="137" spans="1:6" x14ac:dyDescent="0.25">
      <c r="A137">
        <v>134</v>
      </c>
      <c r="B137" t="s">
        <v>217</v>
      </c>
      <c r="C137">
        <v>10023</v>
      </c>
      <c r="D137">
        <v>0</v>
      </c>
      <c r="E137" t="s">
        <v>212</v>
      </c>
      <c r="F137" t="s">
        <v>215</v>
      </c>
    </row>
    <row r="138" spans="1:6" x14ac:dyDescent="0.25">
      <c r="A138">
        <v>135</v>
      </c>
      <c r="B138" t="s">
        <v>217</v>
      </c>
      <c r="C138">
        <v>11060</v>
      </c>
      <c r="D138">
        <v>0</v>
      </c>
      <c r="E138" t="s">
        <v>212</v>
      </c>
      <c r="F138" t="s">
        <v>215</v>
      </c>
    </row>
    <row r="139" spans="1:6" x14ac:dyDescent="0.25">
      <c r="A139">
        <v>136</v>
      </c>
      <c r="B139" t="s">
        <v>217</v>
      </c>
      <c r="C139">
        <v>10023</v>
      </c>
      <c r="D139">
        <v>0</v>
      </c>
      <c r="E139" t="s">
        <v>212</v>
      </c>
      <c r="F139" t="s">
        <v>215</v>
      </c>
    </row>
    <row r="140" spans="1:6" x14ac:dyDescent="0.25">
      <c r="A140">
        <v>137</v>
      </c>
      <c r="B140" t="s">
        <v>217</v>
      </c>
      <c r="C140">
        <v>11060</v>
      </c>
      <c r="D140">
        <v>0</v>
      </c>
      <c r="E140" t="s">
        <v>212</v>
      </c>
      <c r="F140" t="s">
        <v>215</v>
      </c>
    </row>
    <row r="141" spans="1:6" x14ac:dyDescent="0.25">
      <c r="A141">
        <v>138</v>
      </c>
      <c r="B141" t="s">
        <v>217</v>
      </c>
      <c r="C141">
        <v>11060</v>
      </c>
      <c r="D141">
        <v>0</v>
      </c>
      <c r="E141" t="s">
        <v>212</v>
      </c>
      <c r="F141" t="s">
        <v>215</v>
      </c>
    </row>
    <row r="142" spans="1:6" x14ac:dyDescent="0.25">
      <c r="A142">
        <v>139</v>
      </c>
      <c r="B142" t="s">
        <v>217</v>
      </c>
      <c r="C142">
        <v>10023</v>
      </c>
      <c r="D142">
        <v>0</v>
      </c>
      <c r="E142" t="s">
        <v>212</v>
      </c>
      <c r="F142" t="s">
        <v>215</v>
      </c>
    </row>
    <row r="143" spans="1:6" x14ac:dyDescent="0.25">
      <c r="A143">
        <v>140</v>
      </c>
      <c r="B143" t="s">
        <v>217</v>
      </c>
      <c r="C143">
        <v>9688.9</v>
      </c>
      <c r="D143">
        <v>0</v>
      </c>
      <c r="E143" t="s">
        <v>212</v>
      </c>
      <c r="F143" t="s">
        <v>215</v>
      </c>
    </row>
    <row r="144" spans="1:6" x14ac:dyDescent="0.25">
      <c r="A144">
        <v>141</v>
      </c>
      <c r="B144" t="s">
        <v>217</v>
      </c>
      <c r="C144">
        <v>10023</v>
      </c>
      <c r="D144">
        <v>0</v>
      </c>
      <c r="E144" t="s">
        <v>212</v>
      </c>
      <c r="F144" t="s">
        <v>215</v>
      </c>
    </row>
    <row r="145" spans="1:6" x14ac:dyDescent="0.25">
      <c r="A145">
        <v>142</v>
      </c>
      <c r="B145" t="s">
        <v>217</v>
      </c>
      <c r="C145">
        <v>11060</v>
      </c>
      <c r="D145">
        <v>0</v>
      </c>
      <c r="E145" t="s">
        <v>212</v>
      </c>
      <c r="F145" t="s">
        <v>215</v>
      </c>
    </row>
    <row r="146" spans="1:6" x14ac:dyDescent="0.25">
      <c r="A146">
        <v>143</v>
      </c>
      <c r="B146" t="s">
        <v>217</v>
      </c>
      <c r="C146">
        <v>11060</v>
      </c>
      <c r="D146">
        <v>0</v>
      </c>
      <c r="E146" t="s">
        <v>212</v>
      </c>
      <c r="F146" t="s">
        <v>215</v>
      </c>
    </row>
    <row r="147" spans="1:6" x14ac:dyDescent="0.25">
      <c r="A147">
        <v>144</v>
      </c>
      <c r="B147" t="s">
        <v>217</v>
      </c>
      <c r="C147">
        <v>11060</v>
      </c>
      <c r="D147">
        <v>0</v>
      </c>
      <c r="E147" t="s">
        <v>212</v>
      </c>
      <c r="F147" t="s">
        <v>215</v>
      </c>
    </row>
    <row r="148" spans="1:6" x14ac:dyDescent="0.25">
      <c r="A148">
        <v>145</v>
      </c>
      <c r="B148" t="s">
        <v>217</v>
      </c>
      <c r="C148">
        <v>10023</v>
      </c>
      <c r="D148">
        <v>0</v>
      </c>
      <c r="E148" t="s">
        <v>212</v>
      </c>
      <c r="F148" t="s">
        <v>215</v>
      </c>
    </row>
    <row r="149" spans="1:6" x14ac:dyDescent="0.25">
      <c r="A149">
        <v>146</v>
      </c>
      <c r="B149" t="s">
        <v>217</v>
      </c>
      <c r="C149">
        <v>10023</v>
      </c>
      <c r="D149">
        <v>0</v>
      </c>
      <c r="E149" t="s">
        <v>212</v>
      </c>
      <c r="F149" t="s">
        <v>215</v>
      </c>
    </row>
    <row r="150" spans="1:6" x14ac:dyDescent="0.25">
      <c r="A150">
        <v>147</v>
      </c>
      <c r="B150" t="s">
        <v>217</v>
      </c>
      <c r="C150">
        <v>11060</v>
      </c>
      <c r="D150">
        <v>0</v>
      </c>
      <c r="E150" t="s">
        <v>212</v>
      </c>
      <c r="F150" t="s">
        <v>215</v>
      </c>
    </row>
    <row r="151" spans="1:6" x14ac:dyDescent="0.25">
      <c r="A151">
        <v>148</v>
      </c>
      <c r="B151" t="s">
        <v>217</v>
      </c>
      <c r="C151">
        <v>20062</v>
      </c>
      <c r="D151">
        <v>0</v>
      </c>
      <c r="E151" t="s">
        <v>212</v>
      </c>
      <c r="F151" t="s">
        <v>215</v>
      </c>
    </row>
    <row r="152" spans="1:6" x14ac:dyDescent="0.25">
      <c r="A152">
        <v>149</v>
      </c>
      <c r="B152" t="s">
        <v>217</v>
      </c>
      <c r="C152">
        <v>9696.9</v>
      </c>
      <c r="D152">
        <v>0</v>
      </c>
      <c r="E152" t="s">
        <v>212</v>
      </c>
      <c r="F152" t="s">
        <v>215</v>
      </c>
    </row>
    <row r="153" spans="1:6" x14ac:dyDescent="0.25">
      <c r="A153">
        <v>150</v>
      </c>
      <c r="B153" t="s">
        <v>217</v>
      </c>
      <c r="C153">
        <v>10031</v>
      </c>
      <c r="D153">
        <v>0</v>
      </c>
      <c r="E153" t="s">
        <v>212</v>
      </c>
      <c r="F153" t="s">
        <v>215</v>
      </c>
    </row>
    <row r="154" spans="1:6" x14ac:dyDescent="0.25">
      <c r="A154">
        <v>151</v>
      </c>
      <c r="B154" t="s">
        <v>217</v>
      </c>
      <c r="C154">
        <v>10774</v>
      </c>
      <c r="D154">
        <v>0</v>
      </c>
      <c r="E154" t="s">
        <v>212</v>
      </c>
      <c r="F154" t="s">
        <v>215</v>
      </c>
    </row>
    <row r="155" spans="1:6" x14ac:dyDescent="0.25">
      <c r="A155">
        <v>152</v>
      </c>
      <c r="B155" t="s">
        <v>217</v>
      </c>
      <c r="C155">
        <v>9411.4700000000012</v>
      </c>
      <c r="D155">
        <v>0</v>
      </c>
      <c r="E155" t="s">
        <v>212</v>
      </c>
      <c r="F155" t="s">
        <v>215</v>
      </c>
    </row>
    <row r="156" spans="1:6" x14ac:dyDescent="0.25">
      <c r="A156">
        <v>153</v>
      </c>
      <c r="B156" t="s">
        <v>217</v>
      </c>
      <c r="C156">
        <v>10774</v>
      </c>
      <c r="D156">
        <v>0</v>
      </c>
      <c r="E156" t="s">
        <v>212</v>
      </c>
      <c r="F156" t="s">
        <v>215</v>
      </c>
    </row>
    <row r="157" spans="1:6" x14ac:dyDescent="0.25">
      <c r="A157">
        <v>154</v>
      </c>
      <c r="B157" t="s">
        <v>217</v>
      </c>
      <c r="C157">
        <v>10342</v>
      </c>
      <c r="D157">
        <v>0</v>
      </c>
      <c r="E157" t="s">
        <v>212</v>
      </c>
      <c r="F157" t="s">
        <v>215</v>
      </c>
    </row>
    <row r="158" spans="1:6" x14ac:dyDescent="0.25">
      <c r="A158">
        <v>155</v>
      </c>
      <c r="B158" t="s">
        <v>217</v>
      </c>
      <c r="C158">
        <v>9307</v>
      </c>
      <c r="D158">
        <v>0</v>
      </c>
      <c r="E158" t="s">
        <v>212</v>
      </c>
      <c r="F158" t="s">
        <v>215</v>
      </c>
    </row>
    <row r="159" spans="1:6" x14ac:dyDescent="0.25">
      <c r="A159">
        <v>156</v>
      </c>
      <c r="B159" t="s">
        <v>217</v>
      </c>
      <c r="C159">
        <v>8996.77</v>
      </c>
      <c r="D159">
        <v>0</v>
      </c>
      <c r="E159" t="s">
        <v>212</v>
      </c>
      <c r="F159" t="s">
        <v>215</v>
      </c>
    </row>
    <row r="160" spans="1:6" x14ac:dyDescent="0.25">
      <c r="A160">
        <v>157</v>
      </c>
      <c r="B160" t="s">
        <v>217</v>
      </c>
      <c r="C160">
        <v>9307</v>
      </c>
      <c r="D160">
        <v>0</v>
      </c>
      <c r="E160" t="s">
        <v>212</v>
      </c>
      <c r="F160" t="s">
        <v>215</v>
      </c>
    </row>
    <row r="161" spans="1:6" x14ac:dyDescent="0.25">
      <c r="A161">
        <v>158</v>
      </c>
      <c r="B161" t="s">
        <v>217</v>
      </c>
      <c r="C161">
        <v>10342</v>
      </c>
      <c r="D161">
        <v>0</v>
      </c>
      <c r="E161" t="s">
        <v>212</v>
      </c>
      <c r="F161" t="s">
        <v>215</v>
      </c>
    </row>
    <row r="162" spans="1:6" x14ac:dyDescent="0.25">
      <c r="A162">
        <v>159</v>
      </c>
      <c r="B162" t="s">
        <v>217</v>
      </c>
      <c r="C162">
        <v>9307</v>
      </c>
      <c r="D162">
        <v>0</v>
      </c>
      <c r="E162" t="s">
        <v>212</v>
      </c>
      <c r="F162" t="s">
        <v>215</v>
      </c>
    </row>
    <row r="163" spans="1:6" x14ac:dyDescent="0.25">
      <c r="A163">
        <v>160</v>
      </c>
      <c r="B163" t="s">
        <v>217</v>
      </c>
      <c r="C163">
        <v>8893</v>
      </c>
      <c r="D163">
        <v>0</v>
      </c>
      <c r="E163" t="s">
        <v>212</v>
      </c>
      <c r="F163" t="s">
        <v>215</v>
      </c>
    </row>
    <row r="164" spans="1:6" x14ac:dyDescent="0.25">
      <c r="A164">
        <v>161</v>
      </c>
      <c r="B164" t="s">
        <v>217</v>
      </c>
      <c r="C164">
        <v>8893</v>
      </c>
      <c r="D164">
        <v>0</v>
      </c>
      <c r="E164" t="s">
        <v>212</v>
      </c>
      <c r="F164" t="s">
        <v>215</v>
      </c>
    </row>
    <row r="165" spans="1:6" x14ac:dyDescent="0.25">
      <c r="A165">
        <v>162</v>
      </c>
      <c r="B165" t="s">
        <v>217</v>
      </c>
      <c r="C165">
        <v>8893</v>
      </c>
      <c r="D165">
        <v>0</v>
      </c>
      <c r="E165" t="s">
        <v>212</v>
      </c>
      <c r="F165" t="s">
        <v>215</v>
      </c>
    </row>
    <row r="166" spans="1:6" x14ac:dyDescent="0.25">
      <c r="A166">
        <v>163</v>
      </c>
      <c r="B166" t="s">
        <v>217</v>
      </c>
      <c r="C166">
        <v>9567</v>
      </c>
      <c r="D166">
        <v>0</v>
      </c>
      <c r="E166" t="s">
        <v>212</v>
      </c>
      <c r="F166" t="s">
        <v>215</v>
      </c>
    </row>
    <row r="167" spans="1:6" x14ac:dyDescent="0.25">
      <c r="A167">
        <v>164</v>
      </c>
      <c r="B167" t="s">
        <v>217</v>
      </c>
      <c r="C167">
        <v>9567</v>
      </c>
      <c r="D167">
        <v>0</v>
      </c>
      <c r="E167" t="s">
        <v>212</v>
      </c>
      <c r="F167" t="s">
        <v>215</v>
      </c>
    </row>
    <row r="168" spans="1:6" x14ac:dyDescent="0.25">
      <c r="A168">
        <v>165</v>
      </c>
      <c r="B168" t="s">
        <v>217</v>
      </c>
      <c r="C168">
        <v>9567</v>
      </c>
      <c r="D168">
        <v>0</v>
      </c>
      <c r="E168" t="s">
        <v>212</v>
      </c>
      <c r="F168" t="s">
        <v>215</v>
      </c>
    </row>
    <row r="169" spans="1:6" x14ac:dyDescent="0.25">
      <c r="A169">
        <v>166</v>
      </c>
      <c r="B169" t="s">
        <v>217</v>
      </c>
      <c r="C169">
        <v>8538</v>
      </c>
      <c r="D169">
        <v>0</v>
      </c>
      <c r="E169" t="s">
        <v>212</v>
      </c>
      <c r="F169" t="s">
        <v>215</v>
      </c>
    </row>
    <row r="170" spans="1:6" x14ac:dyDescent="0.25">
      <c r="A170">
        <v>167</v>
      </c>
      <c r="B170" t="s">
        <v>217</v>
      </c>
      <c r="C170">
        <v>9098</v>
      </c>
      <c r="D170">
        <v>0</v>
      </c>
      <c r="E170" t="s">
        <v>212</v>
      </c>
      <c r="F170" t="s">
        <v>215</v>
      </c>
    </row>
    <row r="171" spans="1:6" x14ac:dyDescent="0.25">
      <c r="A171">
        <v>168</v>
      </c>
      <c r="B171" t="s">
        <v>217</v>
      </c>
      <c r="C171">
        <v>9098</v>
      </c>
      <c r="D171">
        <v>0</v>
      </c>
      <c r="E171" t="s">
        <v>212</v>
      </c>
      <c r="F171" t="s">
        <v>215</v>
      </c>
    </row>
    <row r="172" spans="1:6" x14ac:dyDescent="0.25">
      <c r="A172">
        <v>169</v>
      </c>
      <c r="B172" t="s">
        <v>217</v>
      </c>
      <c r="C172">
        <v>8059</v>
      </c>
      <c r="D172">
        <v>0</v>
      </c>
      <c r="E172" t="s">
        <v>212</v>
      </c>
      <c r="F172" t="s">
        <v>215</v>
      </c>
    </row>
    <row r="173" spans="1:6" x14ac:dyDescent="0.25">
      <c r="A173">
        <v>170</v>
      </c>
      <c r="B173" t="s">
        <v>217</v>
      </c>
      <c r="C173">
        <v>7468</v>
      </c>
      <c r="D173">
        <v>0</v>
      </c>
      <c r="E173" t="s">
        <v>212</v>
      </c>
      <c r="F173" t="s">
        <v>215</v>
      </c>
    </row>
    <row r="174" spans="1:6" x14ac:dyDescent="0.25">
      <c r="A174">
        <v>171</v>
      </c>
      <c r="B174" t="s">
        <v>217</v>
      </c>
      <c r="C174">
        <v>8399</v>
      </c>
      <c r="D174">
        <v>0</v>
      </c>
      <c r="E174" t="s">
        <v>212</v>
      </c>
      <c r="F174" t="s">
        <v>215</v>
      </c>
    </row>
    <row r="175" spans="1:6" x14ac:dyDescent="0.25">
      <c r="A175">
        <v>172</v>
      </c>
      <c r="B175" t="s">
        <v>217</v>
      </c>
      <c r="C175">
        <v>7219.07</v>
      </c>
      <c r="D175">
        <v>0</v>
      </c>
      <c r="E175" t="s">
        <v>212</v>
      </c>
      <c r="F175" t="s">
        <v>215</v>
      </c>
    </row>
    <row r="176" spans="1:6" x14ac:dyDescent="0.25">
      <c r="A176">
        <v>173</v>
      </c>
      <c r="B176" t="s">
        <v>217</v>
      </c>
      <c r="C176">
        <v>7468</v>
      </c>
      <c r="D176">
        <v>0</v>
      </c>
      <c r="E176" t="s">
        <v>212</v>
      </c>
      <c r="F176" t="s">
        <v>215</v>
      </c>
    </row>
    <row r="177" spans="1:6" x14ac:dyDescent="0.25">
      <c r="A177">
        <v>174</v>
      </c>
      <c r="B177" t="s">
        <v>217</v>
      </c>
      <c r="C177">
        <v>7468</v>
      </c>
      <c r="D177">
        <v>0</v>
      </c>
      <c r="E177" t="s">
        <v>212</v>
      </c>
      <c r="F177" t="s">
        <v>215</v>
      </c>
    </row>
    <row r="178" spans="1:6" x14ac:dyDescent="0.25">
      <c r="A178">
        <v>175</v>
      </c>
      <c r="B178" t="s">
        <v>217</v>
      </c>
      <c r="C178">
        <v>7468</v>
      </c>
      <c r="D178">
        <v>0</v>
      </c>
      <c r="E178" t="s">
        <v>212</v>
      </c>
      <c r="F178" t="s">
        <v>215</v>
      </c>
    </row>
    <row r="179" spans="1:6" x14ac:dyDescent="0.25">
      <c r="A179">
        <v>176</v>
      </c>
      <c r="B179" t="s">
        <v>217</v>
      </c>
      <c r="C179">
        <v>7468</v>
      </c>
      <c r="D179">
        <v>0</v>
      </c>
      <c r="E179" t="s">
        <v>212</v>
      </c>
      <c r="F179" t="s">
        <v>215</v>
      </c>
    </row>
    <row r="180" spans="1:6" x14ac:dyDescent="0.25">
      <c r="A180">
        <v>177</v>
      </c>
      <c r="B180" t="s">
        <v>217</v>
      </c>
      <c r="C180">
        <v>8399</v>
      </c>
      <c r="D180">
        <v>0</v>
      </c>
      <c r="E180" t="s">
        <v>212</v>
      </c>
      <c r="F180" t="s">
        <v>215</v>
      </c>
    </row>
    <row r="181" spans="1:6" x14ac:dyDescent="0.25">
      <c r="A181">
        <v>178</v>
      </c>
      <c r="B181" t="s">
        <v>217</v>
      </c>
      <c r="C181">
        <v>7468</v>
      </c>
      <c r="D181">
        <v>0</v>
      </c>
      <c r="E181" t="s">
        <v>212</v>
      </c>
      <c r="F181" t="s">
        <v>215</v>
      </c>
    </row>
    <row r="182" spans="1:6" x14ac:dyDescent="0.25">
      <c r="A182">
        <v>179</v>
      </c>
      <c r="B182" t="s">
        <v>217</v>
      </c>
      <c r="C182">
        <v>7468</v>
      </c>
      <c r="D182">
        <v>0</v>
      </c>
      <c r="E182" t="s">
        <v>212</v>
      </c>
      <c r="F182" t="s">
        <v>215</v>
      </c>
    </row>
    <row r="183" spans="1:6" x14ac:dyDescent="0.25">
      <c r="A183">
        <v>180</v>
      </c>
      <c r="B183" t="s">
        <v>217</v>
      </c>
      <c r="C183">
        <v>7468</v>
      </c>
      <c r="D183">
        <v>0</v>
      </c>
      <c r="E183" t="s">
        <v>212</v>
      </c>
      <c r="F183" t="s">
        <v>215</v>
      </c>
    </row>
    <row r="184" spans="1:6" x14ac:dyDescent="0.25">
      <c r="A184">
        <v>181</v>
      </c>
      <c r="B184" t="s">
        <v>217</v>
      </c>
      <c r="C184">
        <v>7468</v>
      </c>
      <c r="D184">
        <v>0</v>
      </c>
      <c r="E184" t="s">
        <v>212</v>
      </c>
      <c r="F184" t="s">
        <v>215</v>
      </c>
    </row>
    <row r="185" spans="1:6" x14ac:dyDescent="0.25">
      <c r="A185">
        <v>182</v>
      </c>
      <c r="B185" t="s">
        <v>217</v>
      </c>
      <c r="C185">
        <v>7219.07</v>
      </c>
      <c r="D185">
        <v>0</v>
      </c>
      <c r="E185" t="s">
        <v>212</v>
      </c>
      <c r="F185" t="s">
        <v>215</v>
      </c>
    </row>
    <row r="186" spans="1:6" x14ac:dyDescent="0.25">
      <c r="A186">
        <v>183</v>
      </c>
      <c r="B186" t="s">
        <v>217</v>
      </c>
      <c r="C186">
        <v>8399</v>
      </c>
      <c r="D186">
        <v>0</v>
      </c>
      <c r="E186" t="s">
        <v>212</v>
      </c>
      <c r="F186" t="s">
        <v>215</v>
      </c>
    </row>
    <row r="187" spans="1:6" x14ac:dyDescent="0.25">
      <c r="A187">
        <v>184</v>
      </c>
      <c r="B187" t="s">
        <v>217</v>
      </c>
      <c r="C187">
        <v>8399</v>
      </c>
      <c r="D187">
        <v>0</v>
      </c>
      <c r="E187" t="s">
        <v>212</v>
      </c>
      <c r="F187" t="s">
        <v>215</v>
      </c>
    </row>
    <row r="188" spans="1:6" x14ac:dyDescent="0.25">
      <c r="A188">
        <v>185</v>
      </c>
      <c r="B188" t="s">
        <v>217</v>
      </c>
      <c r="C188">
        <v>7468</v>
      </c>
      <c r="D188">
        <v>0</v>
      </c>
      <c r="E188" t="s">
        <v>212</v>
      </c>
      <c r="F188" t="s">
        <v>215</v>
      </c>
    </row>
    <row r="189" spans="1:6" x14ac:dyDescent="0.25">
      <c r="A189">
        <v>186</v>
      </c>
      <c r="B189" t="s">
        <v>217</v>
      </c>
      <c r="C189">
        <v>7219.07</v>
      </c>
      <c r="D189">
        <v>0</v>
      </c>
      <c r="E189" t="s">
        <v>212</v>
      </c>
      <c r="F189" t="s">
        <v>215</v>
      </c>
    </row>
    <row r="190" spans="1:6" x14ac:dyDescent="0.25">
      <c r="A190">
        <v>187</v>
      </c>
      <c r="B190" t="s">
        <v>217</v>
      </c>
      <c r="C190">
        <v>8399</v>
      </c>
      <c r="D190">
        <v>0</v>
      </c>
      <c r="E190" t="s">
        <v>212</v>
      </c>
      <c r="F190" t="s">
        <v>215</v>
      </c>
    </row>
    <row r="191" spans="1:6" x14ac:dyDescent="0.25">
      <c r="A191">
        <v>188</v>
      </c>
      <c r="B191" t="s">
        <v>217</v>
      </c>
      <c r="C191">
        <v>8399</v>
      </c>
      <c r="D191">
        <v>0</v>
      </c>
      <c r="E191" t="s">
        <v>212</v>
      </c>
      <c r="F191" t="s">
        <v>215</v>
      </c>
    </row>
    <row r="192" spans="1:6" x14ac:dyDescent="0.25">
      <c r="A192">
        <v>189</v>
      </c>
      <c r="B192" t="s">
        <v>217</v>
      </c>
      <c r="C192">
        <v>8399</v>
      </c>
      <c r="D192">
        <v>0</v>
      </c>
      <c r="E192" t="s">
        <v>212</v>
      </c>
      <c r="F192" t="s">
        <v>215</v>
      </c>
    </row>
    <row r="193" spans="1:6" x14ac:dyDescent="0.25">
      <c r="A193">
        <v>190</v>
      </c>
      <c r="B193" t="s">
        <v>217</v>
      </c>
      <c r="C193">
        <v>8678.9700000000012</v>
      </c>
      <c r="D193">
        <v>0</v>
      </c>
      <c r="E193" t="s">
        <v>212</v>
      </c>
      <c r="F193" t="s">
        <v>215</v>
      </c>
    </row>
    <row r="194" spans="1:6" x14ac:dyDescent="0.25">
      <c r="A194">
        <v>191</v>
      </c>
      <c r="B194" t="s">
        <v>217</v>
      </c>
      <c r="C194">
        <v>7219.07</v>
      </c>
      <c r="D194">
        <v>0</v>
      </c>
      <c r="E194" t="s">
        <v>212</v>
      </c>
      <c r="F194" t="s">
        <v>215</v>
      </c>
    </row>
    <row r="195" spans="1:6" x14ac:dyDescent="0.25">
      <c r="A195">
        <v>192</v>
      </c>
      <c r="B195" t="s">
        <v>217</v>
      </c>
      <c r="C195">
        <v>7468</v>
      </c>
      <c r="D195">
        <v>0</v>
      </c>
      <c r="E195" t="s">
        <v>212</v>
      </c>
      <c r="F195" t="s">
        <v>215</v>
      </c>
    </row>
    <row r="196" spans="1:6" x14ac:dyDescent="0.25">
      <c r="A196">
        <v>193</v>
      </c>
      <c r="B196" t="s">
        <v>217</v>
      </c>
      <c r="C196">
        <v>7468</v>
      </c>
      <c r="D196">
        <v>0</v>
      </c>
      <c r="E196" t="s">
        <v>212</v>
      </c>
      <c r="F196" t="s">
        <v>215</v>
      </c>
    </row>
    <row r="197" spans="1:6" x14ac:dyDescent="0.25">
      <c r="A197">
        <v>194</v>
      </c>
      <c r="B197" t="s">
        <v>217</v>
      </c>
      <c r="C197">
        <v>8399</v>
      </c>
      <c r="D197">
        <v>0</v>
      </c>
      <c r="E197" t="s">
        <v>212</v>
      </c>
      <c r="F197" t="s">
        <v>215</v>
      </c>
    </row>
    <row r="198" spans="1:6" x14ac:dyDescent="0.25">
      <c r="A198">
        <v>195</v>
      </c>
      <c r="B198" t="s">
        <v>217</v>
      </c>
      <c r="C198">
        <v>8678.9700000000012</v>
      </c>
      <c r="D198">
        <v>0</v>
      </c>
      <c r="E198" t="s">
        <v>212</v>
      </c>
      <c r="F198" t="s">
        <v>215</v>
      </c>
    </row>
    <row r="199" spans="1:6" x14ac:dyDescent="0.25">
      <c r="A199">
        <v>196</v>
      </c>
      <c r="B199" t="s">
        <v>217</v>
      </c>
      <c r="C199">
        <v>7468</v>
      </c>
      <c r="D199">
        <v>0</v>
      </c>
      <c r="E199" t="s">
        <v>212</v>
      </c>
      <c r="F199" t="s">
        <v>215</v>
      </c>
    </row>
    <row r="200" spans="1:6" x14ac:dyDescent="0.25">
      <c r="A200">
        <v>197</v>
      </c>
      <c r="B200" t="s">
        <v>217</v>
      </c>
      <c r="C200">
        <v>7468</v>
      </c>
      <c r="D200">
        <v>0</v>
      </c>
      <c r="E200" t="s">
        <v>212</v>
      </c>
      <c r="F200" t="s">
        <v>215</v>
      </c>
    </row>
    <row r="201" spans="1:6" x14ac:dyDescent="0.25">
      <c r="A201">
        <v>198</v>
      </c>
      <c r="B201" t="s">
        <v>217</v>
      </c>
      <c r="C201">
        <v>8399</v>
      </c>
      <c r="D201">
        <v>0</v>
      </c>
      <c r="E201" t="s">
        <v>212</v>
      </c>
      <c r="F201" t="s">
        <v>215</v>
      </c>
    </row>
    <row r="202" spans="1:6" x14ac:dyDescent="0.25">
      <c r="A202">
        <v>199</v>
      </c>
      <c r="B202" t="s">
        <v>217</v>
      </c>
      <c r="C202">
        <v>8399</v>
      </c>
      <c r="D202">
        <v>0</v>
      </c>
      <c r="E202" t="s">
        <v>212</v>
      </c>
      <c r="F202" t="s">
        <v>215</v>
      </c>
    </row>
    <row r="203" spans="1:6" x14ac:dyDescent="0.25">
      <c r="A203">
        <v>200</v>
      </c>
      <c r="B203" t="s">
        <v>217</v>
      </c>
      <c r="C203">
        <v>8399</v>
      </c>
      <c r="D203">
        <v>0</v>
      </c>
      <c r="E203" t="s">
        <v>212</v>
      </c>
      <c r="F203" t="s">
        <v>215</v>
      </c>
    </row>
    <row r="204" spans="1:6" x14ac:dyDescent="0.25">
      <c r="A204">
        <v>201</v>
      </c>
      <c r="B204" t="s">
        <v>217</v>
      </c>
      <c r="C204">
        <v>7468</v>
      </c>
      <c r="D204">
        <v>0</v>
      </c>
      <c r="E204" t="s">
        <v>212</v>
      </c>
      <c r="F204" t="s">
        <v>215</v>
      </c>
    </row>
    <row r="205" spans="1:6" x14ac:dyDescent="0.25">
      <c r="A205">
        <v>202</v>
      </c>
      <c r="B205" t="s">
        <v>217</v>
      </c>
      <c r="C205">
        <v>8399</v>
      </c>
      <c r="D205">
        <v>0</v>
      </c>
      <c r="E205" t="s">
        <v>212</v>
      </c>
      <c r="F205" t="s">
        <v>215</v>
      </c>
    </row>
    <row r="206" spans="1:6" x14ac:dyDescent="0.25">
      <c r="A206">
        <v>203</v>
      </c>
      <c r="B206" t="s">
        <v>741</v>
      </c>
      <c r="C206">
        <v>0</v>
      </c>
      <c r="D206">
        <v>0</v>
      </c>
      <c r="E206" t="s">
        <v>212</v>
      </c>
      <c r="F206"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206"/>
  <sheetViews>
    <sheetView topLeftCell="A3" workbookViewId="0">
      <selection activeCell="A3" sqref="A3"/>
    </sheetView>
  </sheetViews>
  <sheetFormatPr baseColWidth="10" defaultColWidth="9.140625" defaultRowHeight="15" x14ac:dyDescent="0.25"/>
  <cols>
    <col min="1" max="1" width="4"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118</v>
      </c>
      <c r="C2" t="s">
        <v>119</v>
      </c>
      <c r="D2" t="s">
        <v>120</v>
      </c>
      <c r="E2" t="s">
        <v>121</v>
      </c>
      <c r="F2" t="s">
        <v>122</v>
      </c>
    </row>
    <row r="3" spans="1:6" x14ac:dyDescent="0.25">
      <c r="A3" s="1" t="s">
        <v>98</v>
      </c>
      <c r="B3" s="1" t="s">
        <v>123</v>
      </c>
      <c r="C3" s="1" t="s">
        <v>124</v>
      </c>
      <c r="D3" s="1" t="s">
        <v>125</v>
      </c>
      <c r="E3" s="1" t="s">
        <v>126</v>
      </c>
      <c r="F3" s="1" t="s">
        <v>127</v>
      </c>
    </row>
    <row r="4" spans="1:6" x14ac:dyDescent="0.25">
      <c r="A4">
        <v>1</v>
      </c>
      <c r="B4" t="s">
        <v>218</v>
      </c>
      <c r="C4">
        <v>0</v>
      </c>
      <c r="D4">
        <v>0</v>
      </c>
      <c r="E4" t="s">
        <v>212</v>
      </c>
      <c r="F4" t="s">
        <v>215</v>
      </c>
    </row>
    <row r="5" spans="1:6" x14ac:dyDescent="0.25">
      <c r="A5">
        <v>2</v>
      </c>
      <c r="B5" t="s">
        <v>218</v>
      </c>
      <c r="C5">
        <v>0</v>
      </c>
      <c r="D5">
        <v>0</v>
      </c>
      <c r="E5" t="s">
        <v>212</v>
      </c>
      <c r="F5" t="s">
        <v>215</v>
      </c>
    </row>
    <row r="6" spans="1:6" x14ac:dyDescent="0.25">
      <c r="A6">
        <v>3</v>
      </c>
      <c r="B6" t="s">
        <v>218</v>
      </c>
      <c r="C6">
        <v>0</v>
      </c>
      <c r="D6">
        <v>0</v>
      </c>
      <c r="E6" t="s">
        <v>212</v>
      </c>
      <c r="F6" t="s">
        <v>215</v>
      </c>
    </row>
    <row r="7" spans="1:6" x14ac:dyDescent="0.25">
      <c r="A7">
        <v>4</v>
      </c>
      <c r="B7" t="s">
        <v>218</v>
      </c>
      <c r="C7">
        <v>0</v>
      </c>
      <c r="D7">
        <v>0</v>
      </c>
      <c r="E7" t="s">
        <v>212</v>
      </c>
      <c r="F7" t="s">
        <v>215</v>
      </c>
    </row>
    <row r="8" spans="1:6" x14ac:dyDescent="0.25">
      <c r="A8">
        <v>5</v>
      </c>
      <c r="B8" t="s">
        <v>218</v>
      </c>
      <c r="C8">
        <v>0</v>
      </c>
      <c r="D8">
        <v>0</v>
      </c>
      <c r="E8" t="s">
        <v>212</v>
      </c>
      <c r="F8" t="s">
        <v>215</v>
      </c>
    </row>
    <row r="9" spans="1:6" x14ac:dyDescent="0.25">
      <c r="A9">
        <v>6</v>
      </c>
      <c r="B9" t="s">
        <v>218</v>
      </c>
      <c r="C9">
        <v>0</v>
      </c>
      <c r="D9">
        <v>0</v>
      </c>
      <c r="E9" t="s">
        <v>212</v>
      </c>
      <c r="F9" t="s">
        <v>215</v>
      </c>
    </row>
    <row r="10" spans="1:6" x14ac:dyDescent="0.25">
      <c r="A10">
        <v>7</v>
      </c>
      <c r="B10" t="s">
        <v>218</v>
      </c>
      <c r="C10">
        <v>0</v>
      </c>
      <c r="D10">
        <v>0</v>
      </c>
      <c r="E10" t="s">
        <v>212</v>
      </c>
      <c r="F10" t="s">
        <v>215</v>
      </c>
    </row>
    <row r="11" spans="1:6" x14ac:dyDescent="0.25">
      <c r="A11">
        <v>8</v>
      </c>
      <c r="B11" t="s">
        <v>218</v>
      </c>
      <c r="C11">
        <v>0</v>
      </c>
      <c r="D11">
        <v>0</v>
      </c>
      <c r="E11" t="s">
        <v>212</v>
      </c>
      <c r="F11" t="s">
        <v>215</v>
      </c>
    </row>
    <row r="12" spans="1:6" x14ac:dyDescent="0.25">
      <c r="A12">
        <v>9</v>
      </c>
      <c r="B12" t="s">
        <v>218</v>
      </c>
      <c r="C12">
        <v>0</v>
      </c>
      <c r="D12">
        <v>0</v>
      </c>
      <c r="E12" t="s">
        <v>212</v>
      </c>
      <c r="F12" t="s">
        <v>215</v>
      </c>
    </row>
    <row r="13" spans="1:6" x14ac:dyDescent="0.25">
      <c r="A13">
        <v>10</v>
      </c>
      <c r="B13" t="s">
        <v>218</v>
      </c>
      <c r="C13">
        <v>0</v>
      </c>
      <c r="D13">
        <v>0</v>
      </c>
      <c r="E13" t="s">
        <v>212</v>
      </c>
      <c r="F13" t="s">
        <v>215</v>
      </c>
    </row>
    <row r="14" spans="1:6" x14ac:dyDescent="0.25">
      <c r="A14">
        <v>11</v>
      </c>
      <c r="B14" t="s">
        <v>218</v>
      </c>
      <c r="C14">
        <v>0</v>
      </c>
      <c r="D14">
        <v>0</v>
      </c>
      <c r="E14" t="s">
        <v>212</v>
      </c>
      <c r="F14" t="s">
        <v>215</v>
      </c>
    </row>
    <row r="15" spans="1:6" x14ac:dyDescent="0.25">
      <c r="A15">
        <v>12</v>
      </c>
      <c r="B15" t="s">
        <v>218</v>
      </c>
      <c r="C15">
        <v>0</v>
      </c>
      <c r="D15">
        <v>0</v>
      </c>
      <c r="E15" t="s">
        <v>212</v>
      </c>
      <c r="F15" t="s">
        <v>215</v>
      </c>
    </row>
    <row r="16" spans="1:6" x14ac:dyDescent="0.25">
      <c r="A16">
        <v>13</v>
      </c>
      <c r="B16" t="s">
        <v>218</v>
      </c>
      <c r="C16">
        <v>0</v>
      </c>
      <c r="D16">
        <v>0</v>
      </c>
      <c r="E16" t="s">
        <v>212</v>
      </c>
      <c r="F16" t="s">
        <v>215</v>
      </c>
    </row>
    <row r="17" spans="1:6" x14ac:dyDescent="0.25">
      <c r="A17">
        <v>14</v>
      </c>
      <c r="B17" t="s">
        <v>218</v>
      </c>
      <c r="C17">
        <v>0</v>
      </c>
      <c r="D17">
        <v>0</v>
      </c>
      <c r="E17" t="s">
        <v>212</v>
      </c>
      <c r="F17" t="s">
        <v>215</v>
      </c>
    </row>
    <row r="18" spans="1:6" x14ac:dyDescent="0.25">
      <c r="A18">
        <v>15</v>
      </c>
      <c r="B18" t="s">
        <v>218</v>
      </c>
      <c r="C18">
        <v>0</v>
      </c>
      <c r="D18">
        <v>0</v>
      </c>
      <c r="E18" t="s">
        <v>212</v>
      </c>
      <c r="F18" t="s">
        <v>215</v>
      </c>
    </row>
    <row r="19" spans="1:6" x14ac:dyDescent="0.25">
      <c r="A19">
        <v>16</v>
      </c>
      <c r="B19" t="s">
        <v>218</v>
      </c>
      <c r="C19">
        <v>0</v>
      </c>
      <c r="D19">
        <v>0</v>
      </c>
      <c r="E19" t="s">
        <v>212</v>
      </c>
      <c r="F19" t="s">
        <v>215</v>
      </c>
    </row>
    <row r="20" spans="1:6" x14ac:dyDescent="0.25">
      <c r="A20">
        <v>17</v>
      </c>
      <c r="B20" t="s">
        <v>218</v>
      </c>
      <c r="C20">
        <v>0</v>
      </c>
      <c r="D20">
        <v>0</v>
      </c>
      <c r="E20" t="s">
        <v>212</v>
      </c>
      <c r="F20" t="s">
        <v>215</v>
      </c>
    </row>
    <row r="21" spans="1:6" x14ac:dyDescent="0.25">
      <c r="A21">
        <v>18</v>
      </c>
      <c r="B21" t="s">
        <v>218</v>
      </c>
      <c r="C21">
        <v>0</v>
      </c>
      <c r="D21">
        <v>0</v>
      </c>
      <c r="E21" t="s">
        <v>212</v>
      </c>
      <c r="F21" t="s">
        <v>215</v>
      </c>
    </row>
    <row r="22" spans="1:6" x14ac:dyDescent="0.25">
      <c r="A22">
        <v>19</v>
      </c>
      <c r="B22" t="s">
        <v>218</v>
      </c>
      <c r="C22">
        <v>0</v>
      </c>
      <c r="D22">
        <v>0</v>
      </c>
      <c r="E22" t="s">
        <v>212</v>
      </c>
      <c r="F22" t="s">
        <v>215</v>
      </c>
    </row>
    <row r="23" spans="1:6" x14ac:dyDescent="0.25">
      <c r="A23">
        <v>20</v>
      </c>
      <c r="B23" t="s">
        <v>218</v>
      </c>
      <c r="C23">
        <v>0</v>
      </c>
      <c r="D23">
        <v>0</v>
      </c>
      <c r="E23" t="s">
        <v>212</v>
      </c>
      <c r="F23" t="s">
        <v>215</v>
      </c>
    </row>
    <row r="24" spans="1:6" x14ac:dyDescent="0.25">
      <c r="A24">
        <v>21</v>
      </c>
      <c r="B24" t="s">
        <v>218</v>
      </c>
      <c r="C24">
        <v>0</v>
      </c>
      <c r="D24">
        <v>0</v>
      </c>
      <c r="E24" t="s">
        <v>212</v>
      </c>
      <c r="F24" t="s">
        <v>215</v>
      </c>
    </row>
    <row r="25" spans="1:6" x14ac:dyDescent="0.25">
      <c r="A25">
        <v>22</v>
      </c>
      <c r="B25" t="s">
        <v>218</v>
      </c>
      <c r="C25">
        <v>0</v>
      </c>
      <c r="D25">
        <v>0</v>
      </c>
      <c r="E25" t="s">
        <v>212</v>
      </c>
      <c r="F25" t="s">
        <v>215</v>
      </c>
    </row>
    <row r="26" spans="1:6" x14ac:dyDescent="0.25">
      <c r="A26">
        <v>23</v>
      </c>
      <c r="B26" t="s">
        <v>218</v>
      </c>
      <c r="C26">
        <v>0</v>
      </c>
      <c r="D26">
        <v>0</v>
      </c>
      <c r="E26" t="s">
        <v>212</v>
      </c>
      <c r="F26" t="s">
        <v>215</v>
      </c>
    </row>
    <row r="27" spans="1:6" x14ac:dyDescent="0.25">
      <c r="A27">
        <v>24</v>
      </c>
      <c r="B27" t="s">
        <v>218</v>
      </c>
      <c r="C27">
        <v>0</v>
      </c>
      <c r="D27">
        <v>0</v>
      </c>
      <c r="E27" t="s">
        <v>212</v>
      </c>
      <c r="F27" t="s">
        <v>215</v>
      </c>
    </row>
    <row r="28" spans="1:6" x14ac:dyDescent="0.25">
      <c r="A28">
        <v>25</v>
      </c>
      <c r="B28" t="s">
        <v>218</v>
      </c>
      <c r="C28">
        <v>0</v>
      </c>
      <c r="D28">
        <v>0</v>
      </c>
      <c r="E28" t="s">
        <v>212</v>
      </c>
      <c r="F28" t="s">
        <v>215</v>
      </c>
    </row>
    <row r="29" spans="1:6" x14ac:dyDescent="0.25">
      <c r="A29">
        <v>26</v>
      </c>
      <c r="B29" t="s">
        <v>218</v>
      </c>
      <c r="C29">
        <v>0</v>
      </c>
      <c r="D29">
        <v>0</v>
      </c>
      <c r="E29" t="s">
        <v>212</v>
      </c>
      <c r="F29" t="s">
        <v>215</v>
      </c>
    </row>
    <row r="30" spans="1:6" x14ac:dyDescent="0.25">
      <c r="A30">
        <v>27</v>
      </c>
      <c r="B30" t="s">
        <v>218</v>
      </c>
      <c r="C30">
        <v>0</v>
      </c>
      <c r="D30">
        <v>0</v>
      </c>
      <c r="E30" t="s">
        <v>212</v>
      </c>
      <c r="F30" t="s">
        <v>215</v>
      </c>
    </row>
    <row r="31" spans="1:6" x14ac:dyDescent="0.25">
      <c r="A31">
        <v>28</v>
      </c>
      <c r="B31" t="s">
        <v>218</v>
      </c>
      <c r="C31">
        <v>0</v>
      </c>
      <c r="D31">
        <v>0</v>
      </c>
      <c r="E31" t="s">
        <v>212</v>
      </c>
      <c r="F31" t="s">
        <v>215</v>
      </c>
    </row>
    <row r="32" spans="1:6" x14ac:dyDescent="0.25">
      <c r="A32">
        <v>29</v>
      </c>
      <c r="B32" t="s">
        <v>218</v>
      </c>
      <c r="C32">
        <v>0</v>
      </c>
      <c r="D32">
        <v>0</v>
      </c>
      <c r="E32" t="s">
        <v>212</v>
      </c>
      <c r="F32" t="s">
        <v>215</v>
      </c>
    </row>
    <row r="33" spans="1:6" x14ac:dyDescent="0.25">
      <c r="A33">
        <v>30</v>
      </c>
      <c r="B33" t="s">
        <v>218</v>
      </c>
      <c r="C33">
        <v>0</v>
      </c>
      <c r="D33">
        <v>0</v>
      </c>
      <c r="E33" t="s">
        <v>212</v>
      </c>
      <c r="F33" t="s">
        <v>215</v>
      </c>
    </row>
    <row r="34" spans="1:6" x14ac:dyDescent="0.25">
      <c r="A34">
        <v>31</v>
      </c>
      <c r="B34" t="s">
        <v>218</v>
      </c>
      <c r="C34">
        <v>0</v>
      </c>
      <c r="D34">
        <v>0</v>
      </c>
      <c r="E34" t="s">
        <v>212</v>
      </c>
      <c r="F34" t="s">
        <v>215</v>
      </c>
    </row>
    <row r="35" spans="1:6" x14ac:dyDescent="0.25">
      <c r="A35">
        <v>32</v>
      </c>
      <c r="B35" t="s">
        <v>218</v>
      </c>
      <c r="C35">
        <v>0</v>
      </c>
      <c r="D35">
        <v>0</v>
      </c>
      <c r="E35" t="s">
        <v>212</v>
      </c>
      <c r="F35" t="s">
        <v>215</v>
      </c>
    </row>
    <row r="36" spans="1:6" x14ac:dyDescent="0.25">
      <c r="A36">
        <v>33</v>
      </c>
      <c r="B36" t="s">
        <v>218</v>
      </c>
      <c r="C36">
        <v>0</v>
      </c>
      <c r="D36">
        <v>0</v>
      </c>
      <c r="E36" t="s">
        <v>212</v>
      </c>
      <c r="F36" t="s">
        <v>215</v>
      </c>
    </row>
    <row r="37" spans="1:6" x14ac:dyDescent="0.25">
      <c r="A37">
        <v>34</v>
      </c>
      <c r="B37" t="s">
        <v>218</v>
      </c>
      <c r="C37">
        <v>0</v>
      </c>
      <c r="D37">
        <v>0</v>
      </c>
      <c r="E37" t="s">
        <v>212</v>
      </c>
      <c r="F37" t="s">
        <v>215</v>
      </c>
    </row>
    <row r="38" spans="1:6" x14ac:dyDescent="0.25">
      <c r="A38">
        <v>35</v>
      </c>
      <c r="B38" t="s">
        <v>218</v>
      </c>
      <c r="C38">
        <v>0</v>
      </c>
      <c r="D38">
        <v>0</v>
      </c>
      <c r="E38" t="s">
        <v>212</v>
      </c>
      <c r="F38" t="s">
        <v>215</v>
      </c>
    </row>
    <row r="39" spans="1:6" x14ac:dyDescent="0.25">
      <c r="A39">
        <v>36</v>
      </c>
      <c r="B39" t="s">
        <v>218</v>
      </c>
      <c r="C39">
        <v>0</v>
      </c>
      <c r="D39">
        <v>0</v>
      </c>
      <c r="E39" t="s">
        <v>212</v>
      </c>
      <c r="F39" t="s">
        <v>215</v>
      </c>
    </row>
    <row r="40" spans="1:6" x14ac:dyDescent="0.25">
      <c r="A40">
        <v>37</v>
      </c>
      <c r="B40" t="s">
        <v>218</v>
      </c>
      <c r="C40">
        <v>0</v>
      </c>
      <c r="D40">
        <v>0</v>
      </c>
      <c r="E40" t="s">
        <v>212</v>
      </c>
      <c r="F40" t="s">
        <v>215</v>
      </c>
    </row>
    <row r="41" spans="1:6" x14ac:dyDescent="0.25">
      <c r="A41">
        <v>38</v>
      </c>
      <c r="B41" t="s">
        <v>218</v>
      </c>
      <c r="C41">
        <v>0</v>
      </c>
      <c r="D41">
        <v>0</v>
      </c>
      <c r="E41" t="s">
        <v>212</v>
      </c>
      <c r="F41" t="s">
        <v>215</v>
      </c>
    </row>
    <row r="42" spans="1:6" x14ac:dyDescent="0.25">
      <c r="A42">
        <v>39</v>
      </c>
      <c r="B42" t="s">
        <v>218</v>
      </c>
      <c r="C42">
        <v>0</v>
      </c>
      <c r="D42">
        <v>0</v>
      </c>
      <c r="E42" t="s">
        <v>212</v>
      </c>
      <c r="F42" t="s">
        <v>215</v>
      </c>
    </row>
    <row r="43" spans="1:6" x14ac:dyDescent="0.25">
      <c r="A43">
        <v>40</v>
      </c>
      <c r="B43" t="s">
        <v>218</v>
      </c>
      <c r="C43">
        <v>0</v>
      </c>
      <c r="D43">
        <v>0</v>
      </c>
      <c r="E43" t="s">
        <v>212</v>
      </c>
      <c r="F43" t="s">
        <v>215</v>
      </c>
    </row>
    <row r="44" spans="1:6" x14ac:dyDescent="0.25">
      <c r="A44">
        <v>41</v>
      </c>
      <c r="B44" t="s">
        <v>218</v>
      </c>
      <c r="C44">
        <v>0</v>
      </c>
      <c r="D44">
        <v>0</v>
      </c>
      <c r="E44" t="s">
        <v>212</v>
      </c>
      <c r="F44" t="s">
        <v>215</v>
      </c>
    </row>
    <row r="45" spans="1:6" x14ac:dyDescent="0.25">
      <c r="A45">
        <v>42</v>
      </c>
      <c r="B45" t="s">
        <v>218</v>
      </c>
      <c r="C45">
        <v>0</v>
      </c>
      <c r="D45">
        <v>0</v>
      </c>
      <c r="E45" t="s">
        <v>212</v>
      </c>
      <c r="F45" t="s">
        <v>215</v>
      </c>
    </row>
    <row r="46" spans="1:6" x14ac:dyDescent="0.25">
      <c r="A46">
        <v>43</v>
      </c>
      <c r="B46" t="s">
        <v>218</v>
      </c>
      <c r="C46">
        <v>0</v>
      </c>
      <c r="D46">
        <v>0</v>
      </c>
      <c r="E46" t="s">
        <v>212</v>
      </c>
      <c r="F46" t="s">
        <v>215</v>
      </c>
    </row>
    <row r="47" spans="1:6" x14ac:dyDescent="0.25">
      <c r="A47">
        <v>44</v>
      </c>
      <c r="B47" t="s">
        <v>218</v>
      </c>
      <c r="C47">
        <v>0</v>
      </c>
      <c r="D47">
        <v>0</v>
      </c>
      <c r="E47" t="s">
        <v>212</v>
      </c>
      <c r="F47" t="s">
        <v>215</v>
      </c>
    </row>
    <row r="48" spans="1:6" x14ac:dyDescent="0.25">
      <c r="A48">
        <v>45</v>
      </c>
      <c r="B48" t="s">
        <v>218</v>
      </c>
      <c r="C48">
        <v>0</v>
      </c>
      <c r="D48">
        <v>0</v>
      </c>
      <c r="E48" t="s">
        <v>212</v>
      </c>
      <c r="F48" t="s">
        <v>215</v>
      </c>
    </row>
    <row r="49" spans="1:6" x14ac:dyDescent="0.25">
      <c r="A49">
        <v>46</v>
      </c>
      <c r="B49" t="s">
        <v>218</v>
      </c>
      <c r="C49">
        <v>0</v>
      </c>
      <c r="D49">
        <v>0</v>
      </c>
      <c r="E49" t="s">
        <v>212</v>
      </c>
      <c r="F49" t="s">
        <v>215</v>
      </c>
    </row>
    <row r="50" spans="1:6" x14ac:dyDescent="0.25">
      <c r="A50">
        <v>47</v>
      </c>
      <c r="B50" t="s">
        <v>218</v>
      </c>
      <c r="C50">
        <v>0</v>
      </c>
      <c r="D50">
        <v>0</v>
      </c>
      <c r="E50" t="s">
        <v>212</v>
      </c>
      <c r="F50" t="s">
        <v>215</v>
      </c>
    </row>
    <row r="51" spans="1:6" x14ac:dyDescent="0.25">
      <c r="A51">
        <v>48</v>
      </c>
      <c r="B51" t="s">
        <v>218</v>
      </c>
      <c r="C51">
        <v>0</v>
      </c>
      <c r="D51">
        <v>0</v>
      </c>
      <c r="E51" t="s">
        <v>212</v>
      </c>
      <c r="F51" t="s">
        <v>215</v>
      </c>
    </row>
    <row r="52" spans="1:6" x14ac:dyDescent="0.25">
      <c r="A52">
        <v>49</v>
      </c>
      <c r="B52" t="s">
        <v>218</v>
      </c>
      <c r="C52">
        <v>0</v>
      </c>
      <c r="D52">
        <v>0</v>
      </c>
      <c r="E52" t="s">
        <v>212</v>
      </c>
      <c r="F52" t="s">
        <v>215</v>
      </c>
    </row>
    <row r="53" spans="1:6" x14ac:dyDescent="0.25">
      <c r="A53">
        <v>50</v>
      </c>
      <c r="B53" t="s">
        <v>218</v>
      </c>
      <c r="C53">
        <v>0</v>
      </c>
      <c r="D53">
        <v>0</v>
      </c>
      <c r="E53" t="s">
        <v>212</v>
      </c>
      <c r="F53" t="s">
        <v>215</v>
      </c>
    </row>
    <row r="54" spans="1:6" x14ac:dyDescent="0.25">
      <c r="A54">
        <v>51</v>
      </c>
      <c r="B54" t="s">
        <v>218</v>
      </c>
      <c r="C54">
        <v>0</v>
      </c>
      <c r="D54">
        <v>0</v>
      </c>
      <c r="E54" t="s">
        <v>212</v>
      </c>
      <c r="F54" t="s">
        <v>215</v>
      </c>
    </row>
    <row r="55" spans="1:6" x14ac:dyDescent="0.25">
      <c r="A55">
        <v>52</v>
      </c>
      <c r="B55" t="s">
        <v>218</v>
      </c>
      <c r="C55">
        <v>0</v>
      </c>
      <c r="D55">
        <v>0</v>
      </c>
      <c r="E55" t="s">
        <v>212</v>
      </c>
      <c r="F55" t="s">
        <v>215</v>
      </c>
    </row>
    <row r="56" spans="1:6" x14ac:dyDescent="0.25">
      <c r="A56">
        <v>53</v>
      </c>
      <c r="B56" t="s">
        <v>218</v>
      </c>
      <c r="C56">
        <v>0</v>
      </c>
      <c r="D56">
        <v>0</v>
      </c>
      <c r="E56" t="s">
        <v>212</v>
      </c>
      <c r="F56" t="s">
        <v>215</v>
      </c>
    </row>
    <row r="57" spans="1:6" x14ac:dyDescent="0.25">
      <c r="A57">
        <v>54</v>
      </c>
      <c r="B57" t="s">
        <v>218</v>
      </c>
      <c r="C57">
        <v>0</v>
      </c>
      <c r="D57">
        <v>0</v>
      </c>
      <c r="E57" t="s">
        <v>212</v>
      </c>
      <c r="F57" t="s">
        <v>215</v>
      </c>
    </row>
    <row r="58" spans="1:6" x14ac:dyDescent="0.25">
      <c r="A58">
        <v>55</v>
      </c>
      <c r="B58" t="s">
        <v>218</v>
      </c>
      <c r="C58">
        <v>0</v>
      </c>
      <c r="D58">
        <v>0</v>
      </c>
      <c r="E58" t="s">
        <v>212</v>
      </c>
      <c r="F58" t="s">
        <v>215</v>
      </c>
    </row>
    <row r="59" spans="1:6" x14ac:dyDescent="0.25">
      <c r="A59">
        <v>56</v>
      </c>
      <c r="B59" t="s">
        <v>218</v>
      </c>
      <c r="C59">
        <v>0</v>
      </c>
      <c r="D59">
        <v>0</v>
      </c>
      <c r="E59" t="s">
        <v>212</v>
      </c>
      <c r="F59" t="s">
        <v>215</v>
      </c>
    </row>
    <row r="60" spans="1:6" x14ac:dyDescent="0.25">
      <c r="A60">
        <v>57</v>
      </c>
      <c r="B60" t="s">
        <v>218</v>
      </c>
      <c r="C60">
        <v>0</v>
      </c>
      <c r="D60">
        <v>0</v>
      </c>
      <c r="E60" t="s">
        <v>212</v>
      </c>
      <c r="F60" t="s">
        <v>215</v>
      </c>
    </row>
    <row r="61" spans="1:6" x14ac:dyDescent="0.25">
      <c r="A61">
        <v>58</v>
      </c>
      <c r="B61" t="s">
        <v>218</v>
      </c>
      <c r="C61">
        <v>0</v>
      </c>
      <c r="D61">
        <v>0</v>
      </c>
      <c r="E61" t="s">
        <v>212</v>
      </c>
      <c r="F61" t="s">
        <v>215</v>
      </c>
    </row>
    <row r="62" spans="1:6" x14ac:dyDescent="0.25">
      <c r="A62">
        <v>59</v>
      </c>
      <c r="B62" t="s">
        <v>218</v>
      </c>
      <c r="C62">
        <v>0</v>
      </c>
      <c r="D62">
        <v>0</v>
      </c>
      <c r="E62" t="s">
        <v>212</v>
      </c>
      <c r="F62" t="s">
        <v>215</v>
      </c>
    </row>
    <row r="63" spans="1:6" x14ac:dyDescent="0.25">
      <c r="A63">
        <v>60</v>
      </c>
      <c r="B63" t="s">
        <v>218</v>
      </c>
      <c r="C63">
        <v>0</v>
      </c>
      <c r="D63">
        <v>0</v>
      </c>
      <c r="E63" t="s">
        <v>212</v>
      </c>
      <c r="F63" t="s">
        <v>215</v>
      </c>
    </row>
    <row r="64" spans="1:6" x14ac:dyDescent="0.25">
      <c r="A64">
        <v>61</v>
      </c>
      <c r="B64" t="s">
        <v>218</v>
      </c>
      <c r="C64">
        <v>0</v>
      </c>
      <c r="D64">
        <v>0</v>
      </c>
      <c r="E64" t="s">
        <v>212</v>
      </c>
      <c r="F64" t="s">
        <v>215</v>
      </c>
    </row>
    <row r="65" spans="1:6" x14ac:dyDescent="0.25">
      <c r="A65">
        <v>62</v>
      </c>
      <c r="B65" t="s">
        <v>218</v>
      </c>
      <c r="C65">
        <v>0</v>
      </c>
      <c r="D65">
        <v>0</v>
      </c>
      <c r="E65" t="s">
        <v>212</v>
      </c>
      <c r="F65" t="s">
        <v>215</v>
      </c>
    </row>
    <row r="66" spans="1:6" x14ac:dyDescent="0.25">
      <c r="A66">
        <v>63</v>
      </c>
      <c r="B66" t="s">
        <v>218</v>
      </c>
      <c r="C66">
        <v>0</v>
      </c>
      <c r="D66">
        <v>0</v>
      </c>
      <c r="E66" t="s">
        <v>212</v>
      </c>
      <c r="F66" t="s">
        <v>215</v>
      </c>
    </row>
    <row r="67" spans="1:6" x14ac:dyDescent="0.25">
      <c r="A67">
        <v>64</v>
      </c>
      <c r="B67" t="s">
        <v>218</v>
      </c>
      <c r="C67">
        <v>0</v>
      </c>
      <c r="D67">
        <v>0</v>
      </c>
      <c r="E67" t="s">
        <v>212</v>
      </c>
      <c r="F67" t="s">
        <v>215</v>
      </c>
    </row>
    <row r="68" spans="1:6" x14ac:dyDescent="0.25">
      <c r="A68">
        <v>65</v>
      </c>
      <c r="B68" t="s">
        <v>218</v>
      </c>
      <c r="C68">
        <v>0</v>
      </c>
      <c r="D68">
        <v>0</v>
      </c>
      <c r="E68" t="s">
        <v>212</v>
      </c>
      <c r="F68" t="s">
        <v>215</v>
      </c>
    </row>
    <row r="69" spans="1:6" x14ac:dyDescent="0.25">
      <c r="A69">
        <v>66</v>
      </c>
      <c r="B69" t="s">
        <v>218</v>
      </c>
      <c r="C69">
        <v>0</v>
      </c>
      <c r="D69">
        <v>0</v>
      </c>
      <c r="E69" t="s">
        <v>212</v>
      </c>
      <c r="F69" t="s">
        <v>215</v>
      </c>
    </row>
    <row r="70" spans="1:6" x14ac:dyDescent="0.25">
      <c r="A70">
        <v>67</v>
      </c>
      <c r="B70" t="s">
        <v>218</v>
      </c>
      <c r="C70">
        <v>0</v>
      </c>
      <c r="D70">
        <v>0</v>
      </c>
      <c r="E70" t="s">
        <v>212</v>
      </c>
      <c r="F70" t="s">
        <v>215</v>
      </c>
    </row>
    <row r="71" spans="1:6" x14ac:dyDescent="0.25">
      <c r="A71">
        <v>68</v>
      </c>
      <c r="B71" t="s">
        <v>218</v>
      </c>
      <c r="C71">
        <v>0</v>
      </c>
      <c r="D71">
        <v>0</v>
      </c>
      <c r="E71" t="s">
        <v>212</v>
      </c>
      <c r="F71" t="s">
        <v>215</v>
      </c>
    </row>
    <row r="72" spans="1:6" x14ac:dyDescent="0.25">
      <c r="A72">
        <v>69</v>
      </c>
      <c r="B72" t="s">
        <v>218</v>
      </c>
      <c r="C72">
        <v>0</v>
      </c>
      <c r="D72">
        <v>0</v>
      </c>
      <c r="E72" t="s">
        <v>212</v>
      </c>
      <c r="F72" t="s">
        <v>215</v>
      </c>
    </row>
    <row r="73" spans="1:6" x14ac:dyDescent="0.25">
      <c r="A73">
        <v>70</v>
      </c>
      <c r="B73" t="s">
        <v>218</v>
      </c>
      <c r="C73">
        <v>0</v>
      </c>
      <c r="D73">
        <v>0</v>
      </c>
      <c r="E73" t="s">
        <v>212</v>
      </c>
      <c r="F73" t="s">
        <v>215</v>
      </c>
    </row>
    <row r="74" spans="1:6" x14ac:dyDescent="0.25">
      <c r="A74">
        <v>71</v>
      </c>
      <c r="B74" t="s">
        <v>218</v>
      </c>
      <c r="C74">
        <v>0</v>
      </c>
      <c r="D74">
        <v>0</v>
      </c>
      <c r="E74" t="s">
        <v>212</v>
      </c>
      <c r="F74" t="s">
        <v>215</v>
      </c>
    </row>
    <row r="75" spans="1:6" x14ac:dyDescent="0.25">
      <c r="A75">
        <v>72</v>
      </c>
      <c r="B75" t="s">
        <v>218</v>
      </c>
      <c r="C75">
        <v>0</v>
      </c>
      <c r="D75">
        <v>0</v>
      </c>
      <c r="E75" t="s">
        <v>212</v>
      </c>
      <c r="F75" t="s">
        <v>215</v>
      </c>
    </row>
    <row r="76" spans="1:6" x14ac:dyDescent="0.25">
      <c r="A76">
        <v>73</v>
      </c>
      <c r="B76" t="s">
        <v>218</v>
      </c>
      <c r="C76">
        <v>0</v>
      </c>
      <c r="D76">
        <v>0</v>
      </c>
      <c r="E76" t="s">
        <v>212</v>
      </c>
      <c r="F76" t="s">
        <v>215</v>
      </c>
    </row>
    <row r="77" spans="1:6" x14ac:dyDescent="0.25">
      <c r="A77">
        <v>74</v>
      </c>
      <c r="B77" t="s">
        <v>218</v>
      </c>
      <c r="C77">
        <v>0</v>
      </c>
      <c r="D77">
        <v>0</v>
      </c>
      <c r="E77" t="s">
        <v>212</v>
      </c>
      <c r="F77" t="s">
        <v>215</v>
      </c>
    </row>
    <row r="78" spans="1:6" x14ac:dyDescent="0.25">
      <c r="A78">
        <v>75</v>
      </c>
      <c r="B78" t="s">
        <v>218</v>
      </c>
      <c r="C78">
        <v>0</v>
      </c>
      <c r="D78">
        <v>0</v>
      </c>
      <c r="E78" t="s">
        <v>212</v>
      </c>
      <c r="F78" t="s">
        <v>215</v>
      </c>
    </row>
    <row r="79" spans="1:6" x14ac:dyDescent="0.25">
      <c r="A79">
        <v>76</v>
      </c>
      <c r="B79" t="s">
        <v>218</v>
      </c>
      <c r="C79">
        <v>0</v>
      </c>
      <c r="D79">
        <v>0</v>
      </c>
      <c r="E79" t="s">
        <v>212</v>
      </c>
      <c r="F79" t="s">
        <v>215</v>
      </c>
    </row>
    <row r="80" spans="1:6" x14ac:dyDescent="0.25">
      <c r="A80">
        <v>77</v>
      </c>
      <c r="B80" t="s">
        <v>218</v>
      </c>
      <c r="C80">
        <v>0</v>
      </c>
      <c r="D80">
        <v>0</v>
      </c>
      <c r="E80" t="s">
        <v>212</v>
      </c>
      <c r="F80" t="s">
        <v>215</v>
      </c>
    </row>
    <row r="81" spans="1:6" x14ac:dyDescent="0.25">
      <c r="A81">
        <v>78</v>
      </c>
      <c r="B81" t="s">
        <v>218</v>
      </c>
      <c r="C81">
        <v>0</v>
      </c>
      <c r="D81">
        <v>0</v>
      </c>
      <c r="E81" t="s">
        <v>212</v>
      </c>
      <c r="F81" t="s">
        <v>215</v>
      </c>
    </row>
    <row r="82" spans="1:6" x14ac:dyDescent="0.25">
      <c r="A82">
        <v>79</v>
      </c>
      <c r="B82" t="s">
        <v>218</v>
      </c>
      <c r="C82">
        <v>0</v>
      </c>
      <c r="D82">
        <v>0</v>
      </c>
      <c r="E82" t="s">
        <v>212</v>
      </c>
      <c r="F82" t="s">
        <v>215</v>
      </c>
    </row>
    <row r="83" spans="1:6" x14ac:dyDescent="0.25">
      <c r="A83">
        <v>80</v>
      </c>
      <c r="B83" t="s">
        <v>218</v>
      </c>
      <c r="C83">
        <v>0</v>
      </c>
      <c r="D83">
        <v>0</v>
      </c>
      <c r="E83" t="s">
        <v>212</v>
      </c>
      <c r="F83" t="s">
        <v>215</v>
      </c>
    </row>
    <row r="84" spans="1:6" x14ac:dyDescent="0.25">
      <c r="A84">
        <v>81</v>
      </c>
      <c r="B84" t="s">
        <v>218</v>
      </c>
      <c r="C84">
        <v>0</v>
      </c>
      <c r="D84">
        <v>0</v>
      </c>
      <c r="E84" t="s">
        <v>212</v>
      </c>
      <c r="F84" t="s">
        <v>215</v>
      </c>
    </row>
    <row r="85" spans="1:6" x14ac:dyDescent="0.25">
      <c r="A85">
        <v>82</v>
      </c>
      <c r="B85" t="s">
        <v>218</v>
      </c>
      <c r="C85">
        <v>0</v>
      </c>
      <c r="D85">
        <v>0</v>
      </c>
      <c r="E85" t="s">
        <v>212</v>
      </c>
      <c r="F85" t="s">
        <v>215</v>
      </c>
    </row>
    <row r="86" spans="1:6" x14ac:dyDescent="0.25">
      <c r="A86">
        <v>83</v>
      </c>
      <c r="B86" t="s">
        <v>218</v>
      </c>
      <c r="C86">
        <v>0</v>
      </c>
      <c r="D86">
        <v>0</v>
      </c>
      <c r="E86" t="s">
        <v>212</v>
      </c>
      <c r="F86" t="s">
        <v>215</v>
      </c>
    </row>
    <row r="87" spans="1:6" x14ac:dyDescent="0.25">
      <c r="A87">
        <v>84</v>
      </c>
      <c r="B87" t="s">
        <v>218</v>
      </c>
      <c r="C87">
        <v>0</v>
      </c>
      <c r="D87">
        <v>0</v>
      </c>
      <c r="E87" t="s">
        <v>212</v>
      </c>
      <c r="F87" t="s">
        <v>215</v>
      </c>
    </row>
    <row r="88" spans="1:6" x14ac:dyDescent="0.25">
      <c r="A88">
        <v>85</v>
      </c>
      <c r="B88" t="s">
        <v>218</v>
      </c>
      <c r="C88">
        <v>0</v>
      </c>
      <c r="D88">
        <v>0</v>
      </c>
      <c r="E88" t="s">
        <v>212</v>
      </c>
      <c r="F88" t="s">
        <v>215</v>
      </c>
    </row>
    <row r="89" spans="1:6" x14ac:dyDescent="0.25">
      <c r="A89">
        <v>86</v>
      </c>
      <c r="B89" t="s">
        <v>218</v>
      </c>
      <c r="C89">
        <v>0</v>
      </c>
      <c r="D89">
        <v>0</v>
      </c>
      <c r="E89" t="s">
        <v>212</v>
      </c>
      <c r="F89" t="s">
        <v>215</v>
      </c>
    </row>
    <row r="90" spans="1:6" x14ac:dyDescent="0.25">
      <c r="A90">
        <v>87</v>
      </c>
      <c r="B90" t="s">
        <v>218</v>
      </c>
      <c r="C90">
        <v>0</v>
      </c>
      <c r="D90">
        <v>0</v>
      </c>
      <c r="E90" t="s">
        <v>212</v>
      </c>
      <c r="F90" t="s">
        <v>215</v>
      </c>
    </row>
    <row r="91" spans="1:6" x14ac:dyDescent="0.25">
      <c r="A91">
        <v>88</v>
      </c>
      <c r="B91" t="s">
        <v>218</v>
      </c>
      <c r="C91">
        <v>0</v>
      </c>
      <c r="D91">
        <v>0</v>
      </c>
      <c r="E91" t="s">
        <v>212</v>
      </c>
      <c r="F91" t="s">
        <v>215</v>
      </c>
    </row>
    <row r="92" spans="1:6" x14ac:dyDescent="0.25">
      <c r="A92">
        <v>89</v>
      </c>
      <c r="B92" t="s">
        <v>218</v>
      </c>
      <c r="C92">
        <v>0</v>
      </c>
      <c r="D92">
        <v>0</v>
      </c>
      <c r="E92" t="s">
        <v>212</v>
      </c>
      <c r="F92" t="s">
        <v>215</v>
      </c>
    </row>
    <row r="93" spans="1:6" x14ac:dyDescent="0.25">
      <c r="A93">
        <v>90</v>
      </c>
      <c r="B93" t="s">
        <v>218</v>
      </c>
      <c r="C93">
        <v>0</v>
      </c>
      <c r="D93">
        <v>0</v>
      </c>
      <c r="E93" t="s">
        <v>212</v>
      </c>
      <c r="F93" t="s">
        <v>215</v>
      </c>
    </row>
    <row r="94" spans="1:6" x14ac:dyDescent="0.25">
      <c r="A94">
        <v>91</v>
      </c>
      <c r="B94" t="s">
        <v>218</v>
      </c>
      <c r="C94">
        <v>0</v>
      </c>
      <c r="D94">
        <v>0</v>
      </c>
      <c r="E94" t="s">
        <v>212</v>
      </c>
      <c r="F94" t="s">
        <v>215</v>
      </c>
    </row>
    <row r="95" spans="1:6" x14ac:dyDescent="0.25">
      <c r="A95">
        <v>92</v>
      </c>
      <c r="B95" t="s">
        <v>218</v>
      </c>
      <c r="C95">
        <v>0</v>
      </c>
      <c r="D95">
        <v>0</v>
      </c>
      <c r="E95" t="s">
        <v>212</v>
      </c>
      <c r="F95" t="s">
        <v>215</v>
      </c>
    </row>
    <row r="96" spans="1:6" x14ac:dyDescent="0.25">
      <c r="A96">
        <v>93</v>
      </c>
      <c r="B96" t="s">
        <v>218</v>
      </c>
      <c r="C96">
        <v>0</v>
      </c>
      <c r="D96">
        <v>0</v>
      </c>
      <c r="E96" t="s">
        <v>212</v>
      </c>
      <c r="F96" t="s">
        <v>215</v>
      </c>
    </row>
    <row r="97" spans="1:6" x14ac:dyDescent="0.25">
      <c r="A97">
        <v>94</v>
      </c>
      <c r="B97" t="s">
        <v>218</v>
      </c>
      <c r="C97">
        <v>0</v>
      </c>
      <c r="D97">
        <v>0</v>
      </c>
      <c r="E97" t="s">
        <v>212</v>
      </c>
      <c r="F97" t="s">
        <v>215</v>
      </c>
    </row>
    <row r="98" spans="1:6" x14ac:dyDescent="0.25">
      <c r="A98">
        <v>95</v>
      </c>
      <c r="B98" t="s">
        <v>218</v>
      </c>
      <c r="C98">
        <v>0</v>
      </c>
      <c r="D98">
        <v>0</v>
      </c>
      <c r="E98" t="s">
        <v>212</v>
      </c>
      <c r="F98" t="s">
        <v>215</v>
      </c>
    </row>
    <row r="99" spans="1:6" x14ac:dyDescent="0.25">
      <c r="A99">
        <v>96</v>
      </c>
      <c r="B99" t="s">
        <v>218</v>
      </c>
      <c r="C99">
        <v>0</v>
      </c>
      <c r="D99">
        <v>0</v>
      </c>
      <c r="E99" t="s">
        <v>212</v>
      </c>
      <c r="F99" t="s">
        <v>215</v>
      </c>
    </row>
    <row r="100" spans="1:6" x14ac:dyDescent="0.25">
      <c r="A100">
        <v>97</v>
      </c>
      <c r="B100" t="s">
        <v>218</v>
      </c>
      <c r="C100">
        <v>0</v>
      </c>
      <c r="D100">
        <v>0</v>
      </c>
      <c r="E100" t="s">
        <v>212</v>
      </c>
      <c r="F100" t="s">
        <v>215</v>
      </c>
    </row>
    <row r="101" spans="1:6" x14ac:dyDescent="0.25">
      <c r="A101">
        <v>98</v>
      </c>
      <c r="B101" t="s">
        <v>218</v>
      </c>
      <c r="C101">
        <v>0</v>
      </c>
      <c r="D101">
        <v>0</v>
      </c>
      <c r="E101" t="s">
        <v>212</v>
      </c>
      <c r="F101" t="s">
        <v>215</v>
      </c>
    </row>
    <row r="102" spans="1:6" x14ac:dyDescent="0.25">
      <c r="A102">
        <v>99</v>
      </c>
      <c r="B102" t="s">
        <v>218</v>
      </c>
      <c r="C102">
        <v>0</v>
      </c>
      <c r="D102">
        <v>0</v>
      </c>
      <c r="E102" t="s">
        <v>212</v>
      </c>
      <c r="F102" t="s">
        <v>215</v>
      </c>
    </row>
    <row r="103" spans="1:6" x14ac:dyDescent="0.25">
      <c r="A103">
        <v>100</v>
      </c>
      <c r="B103" t="s">
        <v>218</v>
      </c>
      <c r="C103">
        <v>0</v>
      </c>
      <c r="D103">
        <v>0</v>
      </c>
      <c r="E103" t="s">
        <v>212</v>
      </c>
      <c r="F103" t="s">
        <v>215</v>
      </c>
    </row>
    <row r="104" spans="1:6" x14ac:dyDescent="0.25">
      <c r="A104">
        <v>101</v>
      </c>
      <c r="B104" t="s">
        <v>218</v>
      </c>
      <c r="C104">
        <v>0</v>
      </c>
      <c r="D104">
        <v>0</v>
      </c>
      <c r="E104" t="s">
        <v>212</v>
      </c>
      <c r="F104" t="s">
        <v>215</v>
      </c>
    </row>
    <row r="105" spans="1:6" x14ac:dyDescent="0.25">
      <c r="A105">
        <v>102</v>
      </c>
      <c r="B105" t="s">
        <v>218</v>
      </c>
      <c r="C105">
        <v>0</v>
      </c>
      <c r="D105">
        <v>0</v>
      </c>
      <c r="E105" t="s">
        <v>212</v>
      </c>
      <c r="F105" t="s">
        <v>215</v>
      </c>
    </row>
    <row r="106" spans="1:6" x14ac:dyDescent="0.25">
      <c r="A106">
        <v>103</v>
      </c>
      <c r="B106" t="s">
        <v>218</v>
      </c>
      <c r="C106">
        <v>0</v>
      </c>
      <c r="D106">
        <v>0</v>
      </c>
      <c r="E106" t="s">
        <v>212</v>
      </c>
      <c r="F106" t="s">
        <v>215</v>
      </c>
    </row>
    <row r="107" spans="1:6" x14ac:dyDescent="0.25">
      <c r="A107">
        <v>104</v>
      </c>
      <c r="B107" t="s">
        <v>218</v>
      </c>
      <c r="C107">
        <v>0</v>
      </c>
      <c r="D107">
        <v>0</v>
      </c>
      <c r="E107" t="s">
        <v>212</v>
      </c>
      <c r="F107" t="s">
        <v>215</v>
      </c>
    </row>
    <row r="108" spans="1:6" x14ac:dyDescent="0.25">
      <c r="A108">
        <v>105</v>
      </c>
      <c r="B108" t="s">
        <v>218</v>
      </c>
      <c r="C108">
        <v>0</v>
      </c>
      <c r="D108">
        <v>0</v>
      </c>
      <c r="E108" t="s">
        <v>212</v>
      </c>
      <c r="F108" t="s">
        <v>215</v>
      </c>
    </row>
    <row r="109" spans="1:6" x14ac:dyDescent="0.25">
      <c r="A109">
        <v>106</v>
      </c>
      <c r="B109" t="s">
        <v>218</v>
      </c>
      <c r="C109">
        <v>0</v>
      </c>
      <c r="D109">
        <v>0</v>
      </c>
      <c r="E109" t="s">
        <v>212</v>
      </c>
      <c r="F109" t="s">
        <v>215</v>
      </c>
    </row>
    <row r="110" spans="1:6" x14ac:dyDescent="0.25">
      <c r="A110">
        <v>107</v>
      </c>
      <c r="B110" t="s">
        <v>218</v>
      </c>
      <c r="C110">
        <v>0</v>
      </c>
      <c r="D110">
        <v>0</v>
      </c>
      <c r="E110" t="s">
        <v>212</v>
      </c>
      <c r="F110" t="s">
        <v>215</v>
      </c>
    </row>
    <row r="111" spans="1:6" x14ac:dyDescent="0.25">
      <c r="A111">
        <v>108</v>
      </c>
      <c r="B111" t="s">
        <v>218</v>
      </c>
      <c r="C111">
        <v>0</v>
      </c>
      <c r="D111">
        <v>0</v>
      </c>
      <c r="E111" t="s">
        <v>212</v>
      </c>
      <c r="F111" t="s">
        <v>215</v>
      </c>
    </row>
    <row r="112" spans="1:6" x14ac:dyDescent="0.25">
      <c r="A112">
        <v>109</v>
      </c>
      <c r="B112" t="s">
        <v>218</v>
      </c>
      <c r="C112">
        <v>0</v>
      </c>
      <c r="D112">
        <v>0</v>
      </c>
      <c r="E112" t="s">
        <v>212</v>
      </c>
      <c r="F112" t="s">
        <v>215</v>
      </c>
    </row>
    <row r="113" spans="1:6" x14ac:dyDescent="0.25">
      <c r="A113">
        <v>110</v>
      </c>
      <c r="B113" t="s">
        <v>218</v>
      </c>
      <c r="C113">
        <v>0</v>
      </c>
      <c r="D113">
        <v>0</v>
      </c>
      <c r="E113" t="s">
        <v>212</v>
      </c>
      <c r="F113" t="s">
        <v>215</v>
      </c>
    </row>
    <row r="114" spans="1:6" x14ac:dyDescent="0.25">
      <c r="A114">
        <v>111</v>
      </c>
      <c r="B114" t="s">
        <v>218</v>
      </c>
      <c r="C114">
        <v>0</v>
      </c>
      <c r="D114">
        <v>0</v>
      </c>
      <c r="E114" t="s">
        <v>212</v>
      </c>
      <c r="F114" t="s">
        <v>215</v>
      </c>
    </row>
    <row r="115" spans="1:6" x14ac:dyDescent="0.25">
      <c r="A115">
        <v>112</v>
      </c>
      <c r="B115" t="s">
        <v>218</v>
      </c>
      <c r="C115">
        <v>0</v>
      </c>
      <c r="D115">
        <v>0</v>
      </c>
      <c r="E115" t="s">
        <v>212</v>
      </c>
      <c r="F115" t="s">
        <v>215</v>
      </c>
    </row>
    <row r="116" spans="1:6" x14ac:dyDescent="0.25">
      <c r="A116">
        <v>113</v>
      </c>
      <c r="B116" t="s">
        <v>218</v>
      </c>
      <c r="C116">
        <v>0</v>
      </c>
      <c r="D116">
        <v>0</v>
      </c>
      <c r="E116" t="s">
        <v>212</v>
      </c>
      <c r="F116" t="s">
        <v>215</v>
      </c>
    </row>
    <row r="117" spans="1:6" x14ac:dyDescent="0.25">
      <c r="A117">
        <v>114</v>
      </c>
      <c r="B117" t="s">
        <v>218</v>
      </c>
      <c r="C117">
        <v>0</v>
      </c>
      <c r="D117">
        <v>0</v>
      </c>
      <c r="E117" t="s">
        <v>212</v>
      </c>
      <c r="F117" t="s">
        <v>215</v>
      </c>
    </row>
    <row r="118" spans="1:6" x14ac:dyDescent="0.25">
      <c r="A118">
        <v>115</v>
      </c>
      <c r="B118" t="s">
        <v>218</v>
      </c>
      <c r="C118">
        <v>0</v>
      </c>
      <c r="D118">
        <v>0</v>
      </c>
      <c r="E118" t="s">
        <v>212</v>
      </c>
      <c r="F118" t="s">
        <v>215</v>
      </c>
    </row>
    <row r="119" spans="1:6" x14ac:dyDescent="0.25">
      <c r="A119">
        <v>116</v>
      </c>
      <c r="B119" t="s">
        <v>218</v>
      </c>
      <c r="C119">
        <v>0</v>
      </c>
      <c r="D119">
        <v>0</v>
      </c>
      <c r="E119" t="s">
        <v>212</v>
      </c>
      <c r="F119" t="s">
        <v>215</v>
      </c>
    </row>
    <row r="120" spans="1:6" x14ac:dyDescent="0.25">
      <c r="A120">
        <v>117</v>
      </c>
      <c r="B120" t="s">
        <v>218</v>
      </c>
      <c r="C120">
        <v>0</v>
      </c>
      <c r="D120">
        <v>0</v>
      </c>
      <c r="E120" t="s">
        <v>212</v>
      </c>
      <c r="F120" t="s">
        <v>215</v>
      </c>
    </row>
    <row r="121" spans="1:6" x14ac:dyDescent="0.25">
      <c r="A121">
        <v>118</v>
      </c>
      <c r="B121" t="s">
        <v>218</v>
      </c>
      <c r="C121">
        <v>0</v>
      </c>
      <c r="D121">
        <v>0</v>
      </c>
      <c r="E121" t="s">
        <v>212</v>
      </c>
      <c r="F121" t="s">
        <v>215</v>
      </c>
    </row>
    <row r="122" spans="1:6" x14ac:dyDescent="0.25">
      <c r="A122">
        <v>119</v>
      </c>
      <c r="B122" t="s">
        <v>218</v>
      </c>
      <c r="C122">
        <v>0</v>
      </c>
      <c r="D122">
        <v>0</v>
      </c>
      <c r="E122" t="s">
        <v>212</v>
      </c>
      <c r="F122" t="s">
        <v>215</v>
      </c>
    </row>
    <row r="123" spans="1:6" x14ac:dyDescent="0.25">
      <c r="A123">
        <v>120</v>
      </c>
      <c r="B123" t="s">
        <v>218</v>
      </c>
      <c r="C123">
        <v>0</v>
      </c>
      <c r="D123">
        <v>0</v>
      </c>
      <c r="E123" t="s">
        <v>212</v>
      </c>
      <c r="F123" t="s">
        <v>215</v>
      </c>
    </row>
    <row r="124" spans="1:6" x14ac:dyDescent="0.25">
      <c r="A124">
        <v>121</v>
      </c>
      <c r="B124" t="s">
        <v>218</v>
      </c>
      <c r="C124">
        <v>0</v>
      </c>
      <c r="D124">
        <v>0</v>
      </c>
      <c r="E124" t="s">
        <v>212</v>
      </c>
      <c r="F124" t="s">
        <v>215</v>
      </c>
    </row>
    <row r="125" spans="1:6" x14ac:dyDescent="0.25">
      <c r="A125">
        <v>122</v>
      </c>
      <c r="B125" t="s">
        <v>218</v>
      </c>
      <c r="C125">
        <v>0</v>
      </c>
      <c r="D125">
        <v>0</v>
      </c>
      <c r="E125" t="s">
        <v>212</v>
      </c>
      <c r="F125" t="s">
        <v>215</v>
      </c>
    </row>
    <row r="126" spans="1:6" x14ac:dyDescent="0.25">
      <c r="A126">
        <v>123</v>
      </c>
      <c r="B126" t="s">
        <v>218</v>
      </c>
      <c r="C126">
        <v>0</v>
      </c>
      <c r="D126">
        <v>0</v>
      </c>
      <c r="E126" t="s">
        <v>212</v>
      </c>
      <c r="F126" t="s">
        <v>215</v>
      </c>
    </row>
    <row r="127" spans="1:6" x14ac:dyDescent="0.25">
      <c r="A127">
        <v>124</v>
      </c>
      <c r="B127" t="s">
        <v>218</v>
      </c>
      <c r="C127">
        <v>0</v>
      </c>
      <c r="D127">
        <v>0</v>
      </c>
      <c r="E127" t="s">
        <v>212</v>
      </c>
      <c r="F127" t="s">
        <v>215</v>
      </c>
    </row>
    <row r="128" spans="1:6" x14ac:dyDescent="0.25">
      <c r="A128">
        <v>125</v>
      </c>
      <c r="B128" t="s">
        <v>218</v>
      </c>
      <c r="C128">
        <v>0</v>
      </c>
      <c r="D128">
        <v>0</v>
      </c>
      <c r="E128" t="s">
        <v>212</v>
      </c>
      <c r="F128" t="s">
        <v>215</v>
      </c>
    </row>
    <row r="129" spans="1:6" x14ac:dyDescent="0.25">
      <c r="A129">
        <v>126</v>
      </c>
      <c r="B129" t="s">
        <v>218</v>
      </c>
      <c r="C129">
        <v>0</v>
      </c>
      <c r="D129">
        <v>0</v>
      </c>
      <c r="E129" t="s">
        <v>212</v>
      </c>
      <c r="F129" t="s">
        <v>215</v>
      </c>
    </row>
    <row r="130" spans="1:6" x14ac:dyDescent="0.25">
      <c r="A130">
        <v>127</v>
      </c>
      <c r="B130" t="s">
        <v>218</v>
      </c>
      <c r="C130">
        <v>0</v>
      </c>
      <c r="D130">
        <v>0</v>
      </c>
      <c r="E130" t="s">
        <v>212</v>
      </c>
      <c r="F130" t="s">
        <v>215</v>
      </c>
    </row>
    <row r="131" spans="1:6" x14ac:dyDescent="0.25">
      <c r="A131">
        <v>128</v>
      </c>
      <c r="B131" t="s">
        <v>218</v>
      </c>
      <c r="C131">
        <v>0</v>
      </c>
      <c r="D131">
        <v>0</v>
      </c>
      <c r="E131" t="s">
        <v>212</v>
      </c>
      <c r="F131" t="s">
        <v>215</v>
      </c>
    </row>
    <row r="132" spans="1:6" x14ac:dyDescent="0.25">
      <c r="A132">
        <v>129</v>
      </c>
      <c r="B132" t="s">
        <v>218</v>
      </c>
      <c r="C132">
        <v>0</v>
      </c>
      <c r="D132">
        <v>0</v>
      </c>
      <c r="E132" t="s">
        <v>212</v>
      </c>
      <c r="F132" t="s">
        <v>215</v>
      </c>
    </row>
    <row r="133" spans="1:6" x14ac:dyDescent="0.25">
      <c r="A133">
        <v>130</v>
      </c>
      <c r="B133" t="s">
        <v>218</v>
      </c>
      <c r="C133">
        <v>0</v>
      </c>
      <c r="D133">
        <v>0</v>
      </c>
      <c r="E133" t="s">
        <v>212</v>
      </c>
      <c r="F133" t="s">
        <v>215</v>
      </c>
    </row>
    <row r="134" spans="1:6" x14ac:dyDescent="0.25">
      <c r="A134">
        <v>131</v>
      </c>
      <c r="B134" t="s">
        <v>218</v>
      </c>
      <c r="C134">
        <v>0</v>
      </c>
      <c r="D134">
        <v>0</v>
      </c>
      <c r="E134" t="s">
        <v>212</v>
      </c>
      <c r="F134" t="s">
        <v>215</v>
      </c>
    </row>
    <row r="135" spans="1:6" x14ac:dyDescent="0.25">
      <c r="A135">
        <v>132</v>
      </c>
      <c r="B135" t="s">
        <v>218</v>
      </c>
      <c r="C135">
        <v>0</v>
      </c>
      <c r="D135">
        <v>0</v>
      </c>
      <c r="E135" t="s">
        <v>212</v>
      </c>
      <c r="F135" t="s">
        <v>215</v>
      </c>
    </row>
    <row r="136" spans="1:6" x14ac:dyDescent="0.25">
      <c r="A136">
        <v>133</v>
      </c>
      <c r="B136" t="s">
        <v>218</v>
      </c>
      <c r="C136">
        <v>0</v>
      </c>
      <c r="D136">
        <v>0</v>
      </c>
      <c r="E136" t="s">
        <v>212</v>
      </c>
      <c r="F136" t="s">
        <v>215</v>
      </c>
    </row>
    <row r="137" spans="1:6" x14ac:dyDescent="0.25">
      <c r="A137">
        <v>134</v>
      </c>
      <c r="B137" t="s">
        <v>218</v>
      </c>
      <c r="C137">
        <v>0</v>
      </c>
      <c r="D137">
        <v>0</v>
      </c>
      <c r="E137" t="s">
        <v>212</v>
      </c>
      <c r="F137" t="s">
        <v>215</v>
      </c>
    </row>
    <row r="138" spans="1:6" x14ac:dyDescent="0.25">
      <c r="A138">
        <v>135</v>
      </c>
      <c r="B138" t="s">
        <v>218</v>
      </c>
      <c r="C138">
        <v>0</v>
      </c>
      <c r="D138">
        <v>0</v>
      </c>
      <c r="E138" t="s">
        <v>212</v>
      </c>
      <c r="F138" t="s">
        <v>215</v>
      </c>
    </row>
    <row r="139" spans="1:6" x14ac:dyDescent="0.25">
      <c r="A139">
        <v>136</v>
      </c>
      <c r="B139" t="s">
        <v>218</v>
      </c>
      <c r="C139">
        <v>0</v>
      </c>
      <c r="D139">
        <v>0</v>
      </c>
      <c r="E139" t="s">
        <v>212</v>
      </c>
      <c r="F139" t="s">
        <v>215</v>
      </c>
    </row>
    <row r="140" spans="1:6" x14ac:dyDescent="0.25">
      <c r="A140">
        <v>137</v>
      </c>
      <c r="B140" t="s">
        <v>218</v>
      </c>
      <c r="C140">
        <v>0</v>
      </c>
      <c r="D140">
        <v>0</v>
      </c>
      <c r="E140" t="s">
        <v>212</v>
      </c>
      <c r="F140" t="s">
        <v>215</v>
      </c>
    </row>
    <row r="141" spans="1:6" x14ac:dyDescent="0.25">
      <c r="A141">
        <v>138</v>
      </c>
      <c r="B141" t="s">
        <v>218</v>
      </c>
      <c r="C141">
        <v>0</v>
      </c>
      <c r="D141">
        <v>0</v>
      </c>
      <c r="E141" t="s">
        <v>212</v>
      </c>
      <c r="F141" t="s">
        <v>215</v>
      </c>
    </row>
    <row r="142" spans="1:6" x14ac:dyDescent="0.25">
      <c r="A142">
        <v>139</v>
      </c>
      <c r="B142" t="s">
        <v>218</v>
      </c>
      <c r="C142">
        <v>0</v>
      </c>
      <c r="D142">
        <v>0</v>
      </c>
      <c r="E142" t="s">
        <v>212</v>
      </c>
      <c r="F142" t="s">
        <v>215</v>
      </c>
    </row>
    <row r="143" spans="1:6" x14ac:dyDescent="0.25">
      <c r="A143">
        <v>140</v>
      </c>
      <c r="B143" t="s">
        <v>218</v>
      </c>
      <c r="C143">
        <v>0</v>
      </c>
      <c r="D143">
        <v>0</v>
      </c>
      <c r="E143" t="s">
        <v>212</v>
      </c>
      <c r="F143" t="s">
        <v>215</v>
      </c>
    </row>
    <row r="144" spans="1:6" x14ac:dyDescent="0.25">
      <c r="A144">
        <v>141</v>
      </c>
      <c r="B144" t="s">
        <v>218</v>
      </c>
      <c r="C144">
        <v>0</v>
      </c>
      <c r="D144">
        <v>0</v>
      </c>
      <c r="E144" t="s">
        <v>212</v>
      </c>
      <c r="F144" t="s">
        <v>215</v>
      </c>
    </row>
    <row r="145" spans="1:6" x14ac:dyDescent="0.25">
      <c r="A145">
        <v>142</v>
      </c>
      <c r="B145" t="s">
        <v>218</v>
      </c>
      <c r="C145">
        <v>0</v>
      </c>
      <c r="D145">
        <v>0</v>
      </c>
      <c r="E145" t="s">
        <v>212</v>
      </c>
      <c r="F145" t="s">
        <v>215</v>
      </c>
    </row>
    <row r="146" spans="1:6" x14ac:dyDescent="0.25">
      <c r="A146">
        <v>143</v>
      </c>
      <c r="B146" t="s">
        <v>218</v>
      </c>
      <c r="C146">
        <v>0</v>
      </c>
      <c r="D146">
        <v>0</v>
      </c>
      <c r="E146" t="s">
        <v>212</v>
      </c>
      <c r="F146" t="s">
        <v>215</v>
      </c>
    </row>
    <row r="147" spans="1:6" x14ac:dyDescent="0.25">
      <c r="A147">
        <v>144</v>
      </c>
      <c r="B147" t="s">
        <v>218</v>
      </c>
      <c r="C147">
        <v>0</v>
      </c>
      <c r="D147">
        <v>0</v>
      </c>
      <c r="E147" t="s">
        <v>212</v>
      </c>
      <c r="F147" t="s">
        <v>215</v>
      </c>
    </row>
    <row r="148" spans="1:6" x14ac:dyDescent="0.25">
      <c r="A148">
        <v>145</v>
      </c>
      <c r="B148" t="s">
        <v>218</v>
      </c>
      <c r="C148">
        <v>0</v>
      </c>
      <c r="D148">
        <v>0</v>
      </c>
      <c r="E148" t="s">
        <v>212</v>
      </c>
      <c r="F148" t="s">
        <v>215</v>
      </c>
    </row>
    <row r="149" spans="1:6" x14ac:dyDescent="0.25">
      <c r="A149">
        <v>146</v>
      </c>
      <c r="B149" t="s">
        <v>218</v>
      </c>
      <c r="C149">
        <v>0</v>
      </c>
      <c r="D149">
        <v>0</v>
      </c>
      <c r="E149" t="s">
        <v>212</v>
      </c>
      <c r="F149" t="s">
        <v>215</v>
      </c>
    </row>
    <row r="150" spans="1:6" x14ac:dyDescent="0.25">
      <c r="A150">
        <v>147</v>
      </c>
      <c r="B150" t="s">
        <v>218</v>
      </c>
      <c r="C150">
        <v>0</v>
      </c>
      <c r="D150">
        <v>0</v>
      </c>
      <c r="E150" t="s">
        <v>212</v>
      </c>
      <c r="F150" t="s">
        <v>215</v>
      </c>
    </row>
    <row r="151" spans="1:6" x14ac:dyDescent="0.25">
      <c r="A151">
        <v>148</v>
      </c>
      <c r="B151" t="s">
        <v>218</v>
      </c>
      <c r="C151">
        <v>0</v>
      </c>
      <c r="D151">
        <v>0</v>
      </c>
      <c r="E151" t="s">
        <v>212</v>
      </c>
      <c r="F151" t="s">
        <v>215</v>
      </c>
    </row>
    <row r="152" spans="1:6" x14ac:dyDescent="0.25">
      <c r="A152">
        <v>149</v>
      </c>
      <c r="B152" t="s">
        <v>218</v>
      </c>
      <c r="C152">
        <v>0</v>
      </c>
      <c r="D152">
        <v>0</v>
      </c>
      <c r="E152" t="s">
        <v>212</v>
      </c>
      <c r="F152" t="s">
        <v>215</v>
      </c>
    </row>
    <row r="153" spans="1:6" x14ac:dyDescent="0.25">
      <c r="A153">
        <v>150</v>
      </c>
      <c r="B153" t="s">
        <v>218</v>
      </c>
      <c r="C153">
        <v>0</v>
      </c>
      <c r="D153">
        <v>0</v>
      </c>
      <c r="E153" t="s">
        <v>212</v>
      </c>
      <c r="F153" t="s">
        <v>215</v>
      </c>
    </row>
    <row r="154" spans="1:6" x14ac:dyDescent="0.25">
      <c r="A154">
        <v>151</v>
      </c>
      <c r="B154" t="s">
        <v>218</v>
      </c>
      <c r="C154">
        <v>0</v>
      </c>
      <c r="D154">
        <v>0</v>
      </c>
      <c r="E154" t="s">
        <v>212</v>
      </c>
      <c r="F154" t="s">
        <v>215</v>
      </c>
    </row>
    <row r="155" spans="1:6" x14ac:dyDescent="0.25">
      <c r="A155">
        <v>152</v>
      </c>
      <c r="B155" t="s">
        <v>218</v>
      </c>
      <c r="C155">
        <v>0</v>
      </c>
      <c r="D155">
        <v>0</v>
      </c>
      <c r="E155" t="s">
        <v>212</v>
      </c>
      <c r="F155" t="s">
        <v>215</v>
      </c>
    </row>
    <row r="156" spans="1:6" x14ac:dyDescent="0.25">
      <c r="A156">
        <v>153</v>
      </c>
      <c r="B156" t="s">
        <v>218</v>
      </c>
      <c r="C156">
        <v>0</v>
      </c>
      <c r="D156">
        <v>0</v>
      </c>
      <c r="E156" t="s">
        <v>212</v>
      </c>
      <c r="F156" t="s">
        <v>215</v>
      </c>
    </row>
    <row r="157" spans="1:6" x14ac:dyDescent="0.25">
      <c r="A157">
        <v>154</v>
      </c>
      <c r="B157" t="s">
        <v>218</v>
      </c>
      <c r="C157">
        <v>0</v>
      </c>
      <c r="D157">
        <v>0</v>
      </c>
      <c r="E157" t="s">
        <v>212</v>
      </c>
      <c r="F157" t="s">
        <v>215</v>
      </c>
    </row>
    <row r="158" spans="1:6" x14ac:dyDescent="0.25">
      <c r="A158">
        <v>155</v>
      </c>
      <c r="B158" t="s">
        <v>218</v>
      </c>
      <c r="C158">
        <v>0</v>
      </c>
      <c r="D158">
        <v>0</v>
      </c>
      <c r="E158" t="s">
        <v>212</v>
      </c>
      <c r="F158" t="s">
        <v>215</v>
      </c>
    </row>
    <row r="159" spans="1:6" x14ac:dyDescent="0.25">
      <c r="A159">
        <v>156</v>
      </c>
      <c r="B159" t="s">
        <v>218</v>
      </c>
      <c r="C159">
        <v>0</v>
      </c>
      <c r="D159">
        <v>0</v>
      </c>
      <c r="E159" t="s">
        <v>212</v>
      </c>
      <c r="F159" t="s">
        <v>215</v>
      </c>
    </row>
    <row r="160" spans="1:6" x14ac:dyDescent="0.25">
      <c r="A160">
        <v>157</v>
      </c>
      <c r="B160" t="s">
        <v>218</v>
      </c>
      <c r="C160">
        <v>0</v>
      </c>
      <c r="D160">
        <v>0</v>
      </c>
      <c r="E160" t="s">
        <v>212</v>
      </c>
      <c r="F160" t="s">
        <v>215</v>
      </c>
    </row>
    <row r="161" spans="1:6" x14ac:dyDescent="0.25">
      <c r="A161">
        <v>158</v>
      </c>
      <c r="B161" t="s">
        <v>218</v>
      </c>
      <c r="C161">
        <v>0</v>
      </c>
      <c r="D161">
        <v>0</v>
      </c>
      <c r="E161" t="s">
        <v>212</v>
      </c>
      <c r="F161" t="s">
        <v>215</v>
      </c>
    </row>
    <row r="162" spans="1:6" x14ac:dyDescent="0.25">
      <c r="A162">
        <v>159</v>
      </c>
      <c r="B162" t="s">
        <v>218</v>
      </c>
      <c r="C162">
        <v>0</v>
      </c>
      <c r="D162">
        <v>0</v>
      </c>
      <c r="E162" t="s">
        <v>212</v>
      </c>
      <c r="F162" t="s">
        <v>215</v>
      </c>
    </row>
    <row r="163" spans="1:6" x14ac:dyDescent="0.25">
      <c r="A163">
        <v>160</v>
      </c>
      <c r="B163" t="s">
        <v>218</v>
      </c>
      <c r="C163">
        <v>0</v>
      </c>
      <c r="D163">
        <v>0</v>
      </c>
      <c r="E163" t="s">
        <v>212</v>
      </c>
      <c r="F163" t="s">
        <v>215</v>
      </c>
    </row>
    <row r="164" spans="1:6" x14ac:dyDescent="0.25">
      <c r="A164">
        <v>161</v>
      </c>
      <c r="B164" t="s">
        <v>218</v>
      </c>
      <c r="C164">
        <v>0</v>
      </c>
      <c r="D164">
        <v>0</v>
      </c>
      <c r="E164" t="s">
        <v>212</v>
      </c>
      <c r="F164" t="s">
        <v>215</v>
      </c>
    </row>
    <row r="165" spans="1:6" x14ac:dyDescent="0.25">
      <c r="A165">
        <v>162</v>
      </c>
      <c r="B165" t="s">
        <v>218</v>
      </c>
      <c r="C165">
        <v>0</v>
      </c>
      <c r="D165">
        <v>0</v>
      </c>
      <c r="E165" t="s">
        <v>212</v>
      </c>
      <c r="F165" t="s">
        <v>215</v>
      </c>
    </row>
    <row r="166" spans="1:6" x14ac:dyDescent="0.25">
      <c r="A166">
        <v>163</v>
      </c>
      <c r="B166" t="s">
        <v>218</v>
      </c>
      <c r="C166">
        <v>0</v>
      </c>
      <c r="D166">
        <v>0</v>
      </c>
      <c r="E166" t="s">
        <v>212</v>
      </c>
      <c r="F166" t="s">
        <v>215</v>
      </c>
    </row>
    <row r="167" spans="1:6" x14ac:dyDescent="0.25">
      <c r="A167">
        <v>164</v>
      </c>
      <c r="B167" t="s">
        <v>218</v>
      </c>
      <c r="C167">
        <v>0</v>
      </c>
      <c r="D167">
        <v>0</v>
      </c>
      <c r="E167" t="s">
        <v>212</v>
      </c>
      <c r="F167" t="s">
        <v>215</v>
      </c>
    </row>
    <row r="168" spans="1:6" x14ac:dyDescent="0.25">
      <c r="A168">
        <v>165</v>
      </c>
      <c r="B168" t="s">
        <v>218</v>
      </c>
      <c r="C168">
        <v>0</v>
      </c>
      <c r="D168">
        <v>0</v>
      </c>
      <c r="E168" t="s">
        <v>212</v>
      </c>
      <c r="F168" t="s">
        <v>215</v>
      </c>
    </row>
    <row r="169" spans="1:6" x14ac:dyDescent="0.25">
      <c r="A169">
        <v>166</v>
      </c>
      <c r="B169" t="s">
        <v>218</v>
      </c>
      <c r="C169">
        <v>0</v>
      </c>
      <c r="D169">
        <v>0</v>
      </c>
      <c r="E169" t="s">
        <v>212</v>
      </c>
      <c r="F169" t="s">
        <v>215</v>
      </c>
    </row>
    <row r="170" spans="1:6" x14ac:dyDescent="0.25">
      <c r="A170">
        <v>167</v>
      </c>
      <c r="B170" t="s">
        <v>218</v>
      </c>
      <c r="C170">
        <v>0</v>
      </c>
      <c r="D170">
        <v>0</v>
      </c>
      <c r="E170" t="s">
        <v>212</v>
      </c>
      <c r="F170" t="s">
        <v>215</v>
      </c>
    </row>
    <row r="171" spans="1:6" x14ac:dyDescent="0.25">
      <c r="A171">
        <v>168</v>
      </c>
      <c r="B171" t="s">
        <v>218</v>
      </c>
      <c r="C171">
        <v>0</v>
      </c>
      <c r="D171">
        <v>0</v>
      </c>
      <c r="E171" t="s">
        <v>212</v>
      </c>
      <c r="F171" t="s">
        <v>215</v>
      </c>
    </row>
    <row r="172" spans="1:6" x14ac:dyDescent="0.25">
      <c r="A172">
        <v>169</v>
      </c>
      <c r="B172" t="s">
        <v>218</v>
      </c>
      <c r="C172">
        <v>0</v>
      </c>
      <c r="D172">
        <v>0</v>
      </c>
      <c r="E172" t="s">
        <v>212</v>
      </c>
      <c r="F172" t="s">
        <v>215</v>
      </c>
    </row>
    <row r="173" spans="1:6" x14ac:dyDescent="0.25">
      <c r="A173">
        <v>170</v>
      </c>
      <c r="B173" t="s">
        <v>218</v>
      </c>
      <c r="C173">
        <v>0</v>
      </c>
      <c r="D173">
        <v>0</v>
      </c>
      <c r="E173" t="s">
        <v>212</v>
      </c>
      <c r="F173" t="s">
        <v>215</v>
      </c>
    </row>
    <row r="174" spans="1:6" x14ac:dyDescent="0.25">
      <c r="A174">
        <v>171</v>
      </c>
      <c r="B174" t="s">
        <v>218</v>
      </c>
      <c r="C174">
        <v>0</v>
      </c>
      <c r="D174">
        <v>0</v>
      </c>
      <c r="E174" t="s">
        <v>212</v>
      </c>
      <c r="F174" t="s">
        <v>215</v>
      </c>
    </row>
    <row r="175" spans="1:6" x14ac:dyDescent="0.25">
      <c r="A175">
        <v>172</v>
      </c>
      <c r="B175" t="s">
        <v>218</v>
      </c>
      <c r="C175">
        <v>0</v>
      </c>
      <c r="D175">
        <v>0</v>
      </c>
      <c r="E175" t="s">
        <v>212</v>
      </c>
      <c r="F175" t="s">
        <v>215</v>
      </c>
    </row>
    <row r="176" spans="1:6" x14ac:dyDescent="0.25">
      <c r="A176">
        <v>173</v>
      </c>
      <c r="B176" t="s">
        <v>218</v>
      </c>
      <c r="C176">
        <v>0</v>
      </c>
      <c r="D176">
        <v>0</v>
      </c>
      <c r="E176" t="s">
        <v>212</v>
      </c>
      <c r="F176" t="s">
        <v>215</v>
      </c>
    </row>
    <row r="177" spans="1:6" x14ac:dyDescent="0.25">
      <c r="A177">
        <v>174</v>
      </c>
      <c r="B177" t="s">
        <v>218</v>
      </c>
      <c r="C177">
        <v>0</v>
      </c>
      <c r="D177">
        <v>0</v>
      </c>
      <c r="E177" t="s">
        <v>212</v>
      </c>
      <c r="F177" t="s">
        <v>215</v>
      </c>
    </row>
    <row r="178" spans="1:6" x14ac:dyDescent="0.25">
      <c r="A178">
        <v>175</v>
      </c>
      <c r="B178" t="s">
        <v>218</v>
      </c>
      <c r="C178">
        <v>0</v>
      </c>
      <c r="D178">
        <v>0</v>
      </c>
      <c r="E178" t="s">
        <v>212</v>
      </c>
      <c r="F178" t="s">
        <v>215</v>
      </c>
    </row>
    <row r="179" spans="1:6" x14ac:dyDescent="0.25">
      <c r="A179">
        <v>176</v>
      </c>
      <c r="B179" t="s">
        <v>218</v>
      </c>
      <c r="C179">
        <v>0</v>
      </c>
      <c r="D179">
        <v>0</v>
      </c>
      <c r="E179" t="s">
        <v>212</v>
      </c>
      <c r="F179" t="s">
        <v>215</v>
      </c>
    </row>
    <row r="180" spans="1:6" x14ac:dyDescent="0.25">
      <c r="A180">
        <v>177</v>
      </c>
      <c r="B180" t="s">
        <v>218</v>
      </c>
      <c r="C180">
        <v>0</v>
      </c>
      <c r="D180">
        <v>0</v>
      </c>
      <c r="E180" t="s">
        <v>212</v>
      </c>
      <c r="F180" t="s">
        <v>215</v>
      </c>
    </row>
    <row r="181" spans="1:6" x14ac:dyDescent="0.25">
      <c r="A181">
        <v>178</v>
      </c>
      <c r="B181" t="s">
        <v>218</v>
      </c>
      <c r="C181">
        <v>0</v>
      </c>
      <c r="D181">
        <v>0</v>
      </c>
      <c r="E181" t="s">
        <v>212</v>
      </c>
      <c r="F181" t="s">
        <v>215</v>
      </c>
    </row>
    <row r="182" spans="1:6" x14ac:dyDescent="0.25">
      <c r="A182">
        <v>179</v>
      </c>
      <c r="B182" t="s">
        <v>218</v>
      </c>
      <c r="C182">
        <v>0</v>
      </c>
      <c r="D182">
        <v>0</v>
      </c>
      <c r="E182" t="s">
        <v>212</v>
      </c>
      <c r="F182" t="s">
        <v>215</v>
      </c>
    </row>
    <row r="183" spans="1:6" x14ac:dyDescent="0.25">
      <c r="A183">
        <v>180</v>
      </c>
      <c r="B183" t="s">
        <v>218</v>
      </c>
      <c r="C183">
        <v>0</v>
      </c>
      <c r="D183">
        <v>0</v>
      </c>
      <c r="E183" t="s">
        <v>212</v>
      </c>
      <c r="F183" t="s">
        <v>215</v>
      </c>
    </row>
    <row r="184" spans="1:6" x14ac:dyDescent="0.25">
      <c r="A184">
        <v>181</v>
      </c>
      <c r="B184" t="s">
        <v>218</v>
      </c>
      <c r="C184">
        <v>0</v>
      </c>
      <c r="D184">
        <v>0</v>
      </c>
      <c r="E184" t="s">
        <v>212</v>
      </c>
      <c r="F184" t="s">
        <v>215</v>
      </c>
    </row>
    <row r="185" spans="1:6" x14ac:dyDescent="0.25">
      <c r="A185">
        <v>182</v>
      </c>
      <c r="B185" t="s">
        <v>218</v>
      </c>
      <c r="C185">
        <v>0</v>
      </c>
      <c r="D185">
        <v>0</v>
      </c>
      <c r="E185" t="s">
        <v>212</v>
      </c>
      <c r="F185" t="s">
        <v>215</v>
      </c>
    </row>
    <row r="186" spans="1:6" x14ac:dyDescent="0.25">
      <c r="A186">
        <v>183</v>
      </c>
      <c r="B186" t="s">
        <v>218</v>
      </c>
      <c r="C186">
        <v>0</v>
      </c>
      <c r="D186">
        <v>0</v>
      </c>
      <c r="E186" t="s">
        <v>212</v>
      </c>
      <c r="F186" t="s">
        <v>215</v>
      </c>
    </row>
    <row r="187" spans="1:6" x14ac:dyDescent="0.25">
      <c r="A187">
        <v>184</v>
      </c>
      <c r="B187" t="s">
        <v>218</v>
      </c>
      <c r="C187">
        <v>0</v>
      </c>
      <c r="D187">
        <v>0</v>
      </c>
      <c r="E187" t="s">
        <v>212</v>
      </c>
      <c r="F187" t="s">
        <v>215</v>
      </c>
    </row>
    <row r="188" spans="1:6" x14ac:dyDescent="0.25">
      <c r="A188">
        <v>185</v>
      </c>
      <c r="B188" t="s">
        <v>218</v>
      </c>
      <c r="C188">
        <v>0</v>
      </c>
      <c r="D188">
        <v>0</v>
      </c>
      <c r="E188" t="s">
        <v>212</v>
      </c>
      <c r="F188" t="s">
        <v>215</v>
      </c>
    </row>
    <row r="189" spans="1:6" x14ac:dyDescent="0.25">
      <c r="A189">
        <v>186</v>
      </c>
      <c r="B189" t="s">
        <v>218</v>
      </c>
      <c r="C189">
        <v>0</v>
      </c>
      <c r="D189">
        <v>0</v>
      </c>
      <c r="E189" t="s">
        <v>212</v>
      </c>
      <c r="F189" t="s">
        <v>215</v>
      </c>
    </row>
    <row r="190" spans="1:6" x14ac:dyDescent="0.25">
      <c r="A190">
        <v>187</v>
      </c>
      <c r="B190" t="s">
        <v>218</v>
      </c>
      <c r="C190">
        <v>0</v>
      </c>
      <c r="D190">
        <v>0</v>
      </c>
      <c r="E190" t="s">
        <v>212</v>
      </c>
      <c r="F190" t="s">
        <v>215</v>
      </c>
    </row>
    <row r="191" spans="1:6" x14ac:dyDescent="0.25">
      <c r="A191">
        <v>188</v>
      </c>
      <c r="B191" t="s">
        <v>218</v>
      </c>
      <c r="C191">
        <v>0</v>
      </c>
      <c r="D191">
        <v>0</v>
      </c>
      <c r="E191" t="s">
        <v>212</v>
      </c>
      <c r="F191" t="s">
        <v>215</v>
      </c>
    </row>
    <row r="192" spans="1:6" x14ac:dyDescent="0.25">
      <c r="A192">
        <v>189</v>
      </c>
      <c r="B192" t="s">
        <v>218</v>
      </c>
      <c r="C192">
        <v>0</v>
      </c>
      <c r="D192">
        <v>0</v>
      </c>
      <c r="E192" t="s">
        <v>212</v>
      </c>
      <c r="F192" t="s">
        <v>215</v>
      </c>
    </row>
    <row r="193" spans="1:6" x14ac:dyDescent="0.25">
      <c r="A193">
        <v>190</v>
      </c>
      <c r="B193" t="s">
        <v>218</v>
      </c>
      <c r="C193">
        <v>0</v>
      </c>
      <c r="D193">
        <v>0</v>
      </c>
      <c r="E193" t="s">
        <v>212</v>
      </c>
      <c r="F193" t="s">
        <v>215</v>
      </c>
    </row>
    <row r="194" spans="1:6" x14ac:dyDescent="0.25">
      <c r="A194">
        <v>191</v>
      </c>
      <c r="B194" t="s">
        <v>218</v>
      </c>
      <c r="C194">
        <v>0</v>
      </c>
      <c r="D194">
        <v>0</v>
      </c>
      <c r="E194" t="s">
        <v>212</v>
      </c>
      <c r="F194" t="s">
        <v>215</v>
      </c>
    </row>
    <row r="195" spans="1:6" x14ac:dyDescent="0.25">
      <c r="A195">
        <v>192</v>
      </c>
      <c r="B195" t="s">
        <v>218</v>
      </c>
      <c r="C195">
        <v>0</v>
      </c>
      <c r="D195">
        <v>0</v>
      </c>
      <c r="E195" t="s">
        <v>212</v>
      </c>
      <c r="F195" t="s">
        <v>215</v>
      </c>
    </row>
    <row r="196" spans="1:6" x14ac:dyDescent="0.25">
      <c r="A196">
        <v>193</v>
      </c>
      <c r="B196" t="s">
        <v>218</v>
      </c>
      <c r="C196">
        <v>0</v>
      </c>
      <c r="D196">
        <v>0</v>
      </c>
      <c r="E196" t="s">
        <v>212</v>
      </c>
      <c r="F196" t="s">
        <v>215</v>
      </c>
    </row>
    <row r="197" spans="1:6" x14ac:dyDescent="0.25">
      <c r="A197">
        <v>194</v>
      </c>
      <c r="B197" t="s">
        <v>218</v>
      </c>
      <c r="C197">
        <v>0</v>
      </c>
      <c r="D197">
        <v>0</v>
      </c>
      <c r="E197" t="s">
        <v>212</v>
      </c>
      <c r="F197" t="s">
        <v>215</v>
      </c>
    </row>
    <row r="198" spans="1:6" x14ac:dyDescent="0.25">
      <c r="A198">
        <v>195</v>
      </c>
      <c r="B198" t="s">
        <v>218</v>
      </c>
      <c r="C198">
        <v>0</v>
      </c>
      <c r="D198">
        <v>0</v>
      </c>
      <c r="E198" t="s">
        <v>212</v>
      </c>
      <c r="F198" t="s">
        <v>215</v>
      </c>
    </row>
    <row r="199" spans="1:6" x14ac:dyDescent="0.25">
      <c r="A199">
        <v>196</v>
      </c>
      <c r="B199" t="s">
        <v>218</v>
      </c>
      <c r="C199">
        <v>0</v>
      </c>
      <c r="D199">
        <v>0</v>
      </c>
      <c r="E199" t="s">
        <v>212</v>
      </c>
      <c r="F199" t="s">
        <v>215</v>
      </c>
    </row>
    <row r="200" spans="1:6" x14ac:dyDescent="0.25">
      <c r="A200">
        <v>197</v>
      </c>
      <c r="B200" t="s">
        <v>218</v>
      </c>
      <c r="C200">
        <v>0</v>
      </c>
      <c r="D200">
        <v>0</v>
      </c>
      <c r="E200" t="s">
        <v>212</v>
      </c>
      <c r="F200" t="s">
        <v>215</v>
      </c>
    </row>
    <row r="201" spans="1:6" x14ac:dyDescent="0.25">
      <c r="A201">
        <v>198</v>
      </c>
      <c r="B201" t="s">
        <v>218</v>
      </c>
      <c r="C201">
        <v>0</v>
      </c>
      <c r="D201">
        <v>0</v>
      </c>
      <c r="E201" t="s">
        <v>212</v>
      </c>
      <c r="F201" t="s">
        <v>215</v>
      </c>
    </row>
    <row r="202" spans="1:6" x14ac:dyDescent="0.25">
      <c r="A202">
        <v>199</v>
      </c>
      <c r="B202" t="s">
        <v>218</v>
      </c>
      <c r="C202">
        <v>0</v>
      </c>
      <c r="D202">
        <v>0</v>
      </c>
      <c r="E202" t="s">
        <v>212</v>
      </c>
      <c r="F202" t="s">
        <v>215</v>
      </c>
    </row>
    <row r="203" spans="1:6" x14ac:dyDescent="0.25">
      <c r="A203">
        <v>200</v>
      </c>
      <c r="B203" t="s">
        <v>218</v>
      </c>
      <c r="C203">
        <v>0</v>
      </c>
      <c r="D203">
        <v>0</v>
      </c>
      <c r="E203" t="s">
        <v>212</v>
      </c>
      <c r="F203" t="s">
        <v>215</v>
      </c>
    </row>
    <row r="204" spans="1:6" x14ac:dyDescent="0.25">
      <c r="A204">
        <v>201</v>
      </c>
      <c r="B204" t="s">
        <v>218</v>
      </c>
      <c r="C204">
        <v>0</v>
      </c>
      <c r="D204">
        <v>0</v>
      </c>
      <c r="E204" t="s">
        <v>212</v>
      </c>
      <c r="F204" t="s">
        <v>215</v>
      </c>
    </row>
    <row r="205" spans="1:6" x14ac:dyDescent="0.25">
      <c r="A205">
        <v>202</v>
      </c>
      <c r="B205" t="s">
        <v>218</v>
      </c>
      <c r="C205">
        <v>0</v>
      </c>
      <c r="D205">
        <v>0</v>
      </c>
      <c r="E205" t="s">
        <v>212</v>
      </c>
      <c r="F205" t="s">
        <v>215</v>
      </c>
    </row>
    <row r="206" spans="1:6" x14ac:dyDescent="0.25">
      <c r="A206">
        <v>203</v>
      </c>
      <c r="B206" t="s">
        <v>741</v>
      </c>
      <c r="C206">
        <v>0</v>
      </c>
      <c r="D206">
        <v>0</v>
      </c>
      <c r="E206" t="s">
        <v>212</v>
      </c>
      <c r="F206" t="s">
        <v>215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206"/>
  <sheetViews>
    <sheetView topLeftCell="A3" workbookViewId="0">
      <selection activeCell="A3" sqref="A3"/>
    </sheetView>
  </sheetViews>
  <sheetFormatPr baseColWidth="10" defaultColWidth="9.140625" defaultRowHeight="15" x14ac:dyDescent="0.25"/>
  <cols>
    <col min="1" max="1" width="4"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128</v>
      </c>
      <c r="C2" t="s">
        <v>129</v>
      </c>
      <c r="D2" t="s">
        <v>130</v>
      </c>
      <c r="E2" t="s">
        <v>131</v>
      </c>
      <c r="F2" t="s">
        <v>132</v>
      </c>
    </row>
    <row r="3" spans="1:6" x14ac:dyDescent="0.25">
      <c r="A3" s="1" t="s">
        <v>98</v>
      </c>
      <c r="B3" s="1" t="s">
        <v>133</v>
      </c>
      <c r="C3" s="1" t="s">
        <v>134</v>
      </c>
      <c r="D3" s="1" t="s">
        <v>135</v>
      </c>
      <c r="E3" s="1" t="s">
        <v>136</v>
      </c>
      <c r="F3" s="1" t="s">
        <v>137</v>
      </c>
    </row>
    <row r="4" spans="1:6" x14ac:dyDescent="0.25">
      <c r="A4">
        <v>1</v>
      </c>
      <c r="B4" t="s">
        <v>219</v>
      </c>
      <c r="C4">
        <v>31949.309999999998</v>
      </c>
      <c r="D4">
        <v>0</v>
      </c>
      <c r="E4" t="s">
        <v>212</v>
      </c>
      <c r="F4" t="s">
        <v>215</v>
      </c>
    </row>
    <row r="5" spans="1:6" x14ac:dyDescent="0.25">
      <c r="A5">
        <v>2</v>
      </c>
      <c r="B5" t="s">
        <v>219</v>
      </c>
      <c r="C5">
        <v>9887.41</v>
      </c>
      <c r="D5">
        <v>0</v>
      </c>
      <c r="E5" t="s">
        <v>212</v>
      </c>
      <c r="F5" t="s">
        <v>215</v>
      </c>
    </row>
    <row r="6" spans="1:6" x14ac:dyDescent="0.25">
      <c r="A6">
        <v>3</v>
      </c>
      <c r="B6" t="s">
        <v>219</v>
      </c>
      <c r="C6">
        <v>79582.67</v>
      </c>
      <c r="D6">
        <v>0</v>
      </c>
      <c r="E6" t="s">
        <v>212</v>
      </c>
      <c r="F6" t="s">
        <v>215</v>
      </c>
    </row>
    <row r="7" spans="1:6" x14ac:dyDescent="0.25">
      <c r="A7">
        <v>4</v>
      </c>
      <c r="B7" t="s">
        <v>219</v>
      </c>
      <c r="C7">
        <v>79582.67</v>
      </c>
      <c r="D7">
        <v>0</v>
      </c>
      <c r="E7" t="s">
        <v>212</v>
      </c>
      <c r="F7" t="s">
        <v>215</v>
      </c>
    </row>
    <row r="8" spans="1:6" x14ac:dyDescent="0.25">
      <c r="A8">
        <v>5</v>
      </c>
      <c r="B8" t="s">
        <v>219</v>
      </c>
      <c r="C8">
        <v>46997.33</v>
      </c>
      <c r="D8">
        <v>0</v>
      </c>
      <c r="E8" t="s">
        <v>212</v>
      </c>
      <c r="F8" t="s">
        <v>215</v>
      </c>
    </row>
    <row r="9" spans="1:6" x14ac:dyDescent="0.25">
      <c r="A9">
        <v>6</v>
      </c>
      <c r="B9" t="s">
        <v>219</v>
      </c>
      <c r="C9">
        <v>46997.33</v>
      </c>
      <c r="D9">
        <v>0</v>
      </c>
      <c r="E9" t="s">
        <v>212</v>
      </c>
      <c r="F9" t="s">
        <v>215</v>
      </c>
    </row>
    <row r="10" spans="1:6" x14ac:dyDescent="0.25">
      <c r="A10">
        <v>7</v>
      </c>
      <c r="B10" t="s">
        <v>219</v>
      </c>
      <c r="C10">
        <v>32896</v>
      </c>
      <c r="D10">
        <v>0</v>
      </c>
      <c r="E10" t="s">
        <v>212</v>
      </c>
      <c r="F10" t="s">
        <v>215</v>
      </c>
    </row>
    <row r="11" spans="1:6" x14ac:dyDescent="0.25">
      <c r="A11">
        <v>8</v>
      </c>
      <c r="B11" t="s">
        <v>219</v>
      </c>
      <c r="C11">
        <v>79582.67</v>
      </c>
      <c r="D11">
        <v>0</v>
      </c>
      <c r="E11" t="s">
        <v>212</v>
      </c>
      <c r="F11" t="s">
        <v>215</v>
      </c>
    </row>
    <row r="12" spans="1:6" x14ac:dyDescent="0.25">
      <c r="A12">
        <v>9</v>
      </c>
      <c r="B12" t="s">
        <v>219</v>
      </c>
      <c r="C12">
        <v>46997.33</v>
      </c>
      <c r="D12">
        <v>0</v>
      </c>
      <c r="E12" t="s">
        <v>212</v>
      </c>
      <c r="F12" t="s">
        <v>215</v>
      </c>
    </row>
    <row r="13" spans="1:6" x14ac:dyDescent="0.25">
      <c r="A13">
        <v>10</v>
      </c>
      <c r="B13" t="s">
        <v>219</v>
      </c>
      <c r="C13">
        <v>32896</v>
      </c>
      <c r="D13">
        <v>0</v>
      </c>
      <c r="E13" t="s">
        <v>212</v>
      </c>
      <c r="F13" t="s">
        <v>215</v>
      </c>
    </row>
    <row r="14" spans="1:6" x14ac:dyDescent="0.25">
      <c r="A14">
        <v>11</v>
      </c>
      <c r="B14" t="s">
        <v>219</v>
      </c>
      <c r="C14">
        <v>32896</v>
      </c>
      <c r="D14">
        <v>0</v>
      </c>
      <c r="E14" t="s">
        <v>212</v>
      </c>
      <c r="F14" t="s">
        <v>215</v>
      </c>
    </row>
    <row r="15" spans="1:6" x14ac:dyDescent="0.25">
      <c r="A15">
        <v>12</v>
      </c>
      <c r="B15" t="s">
        <v>219</v>
      </c>
      <c r="C15">
        <v>32896</v>
      </c>
      <c r="D15">
        <v>0</v>
      </c>
      <c r="E15" t="s">
        <v>212</v>
      </c>
      <c r="F15" t="s">
        <v>215</v>
      </c>
    </row>
    <row r="16" spans="1:6" x14ac:dyDescent="0.25">
      <c r="A16">
        <v>13</v>
      </c>
      <c r="B16" t="s">
        <v>219</v>
      </c>
      <c r="C16">
        <v>46997.33</v>
      </c>
      <c r="D16">
        <v>0</v>
      </c>
      <c r="E16" t="s">
        <v>212</v>
      </c>
      <c r="F16" t="s">
        <v>215</v>
      </c>
    </row>
    <row r="17" spans="1:6" x14ac:dyDescent="0.25">
      <c r="A17">
        <v>14</v>
      </c>
      <c r="B17" t="s">
        <v>219</v>
      </c>
      <c r="C17">
        <v>32896</v>
      </c>
      <c r="D17">
        <v>0</v>
      </c>
      <c r="E17" t="s">
        <v>212</v>
      </c>
      <c r="F17" t="s">
        <v>215</v>
      </c>
    </row>
    <row r="18" spans="1:6" x14ac:dyDescent="0.25">
      <c r="A18">
        <v>15</v>
      </c>
      <c r="B18" t="s">
        <v>219</v>
      </c>
      <c r="C18">
        <v>32896</v>
      </c>
      <c r="D18">
        <v>0</v>
      </c>
      <c r="E18" t="s">
        <v>212</v>
      </c>
      <c r="F18" t="s">
        <v>215</v>
      </c>
    </row>
    <row r="19" spans="1:6" x14ac:dyDescent="0.25">
      <c r="A19">
        <v>16</v>
      </c>
      <c r="B19" t="s">
        <v>219</v>
      </c>
      <c r="C19">
        <v>16742.8</v>
      </c>
      <c r="D19">
        <v>0</v>
      </c>
      <c r="E19" t="s">
        <v>212</v>
      </c>
      <c r="F19" t="s">
        <v>215</v>
      </c>
    </row>
    <row r="20" spans="1:6" x14ac:dyDescent="0.25">
      <c r="A20">
        <v>17</v>
      </c>
      <c r="B20" t="s">
        <v>219</v>
      </c>
      <c r="C20">
        <v>46997.33</v>
      </c>
      <c r="D20">
        <v>0</v>
      </c>
      <c r="E20" t="s">
        <v>212</v>
      </c>
      <c r="F20" t="s">
        <v>215</v>
      </c>
    </row>
    <row r="21" spans="1:6" x14ac:dyDescent="0.25">
      <c r="A21">
        <v>18</v>
      </c>
      <c r="B21" t="s">
        <v>219</v>
      </c>
      <c r="C21">
        <v>32896</v>
      </c>
      <c r="D21">
        <v>0</v>
      </c>
      <c r="E21" t="s">
        <v>212</v>
      </c>
      <c r="F21" t="s">
        <v>215</v>
      </c>
    </row>
    <row r="22" spans="1:6" x14ac:dyDescent="0.25">
      <c r="A22">
        <v>19</v>
      </c>
      <c r="B22" t="s">
        <v>219</v>
      </c>
      <c r="C22">
        <v>32896</v>
      </c>
      <c r="D22">
        <v>0</v>
      </c>
      <c r="E22" t="s">
        <v>212</v>
      </c>
      <c r="F22" t="s">
        <v>215</v>
      </c>
    </row>
    <row r="23" spans="1:6" x14ac:dyDescent="0.25">
      <c r="A23">
        <v>20</v>
      </c>
      <c r="B23" t="s">
        <v>219</v>
      </c>
      <c r="C23">
        <v>46997.33</v>
      </c>
      <c r="D23">
        <v>0</v>
      </c>
      <c r="E23" t="s">
        <v>212</v>
      </c>
      <c r="F23" t="s">
        <v>215</v>
      </c>
    </row>
    <row r="24" spans="1:6" x14ac:dyDescent="0.25">
      <c r="A24">
        <v>21</v>
      </c>
      <c r="B24" t="s">
        <v>219</v>
      </c>
      <c r="C24">
        <v>32896</v>
      </c>
      <c r="D24">
        <v>0</v>
      </c>
      <c r="E24" t="s">
        <v>212</v>
      </c>
      <c r="F24" t="s">
        <v>215</v>
      </c>
    </row>
    <row r="25" spans="1:6" x14ac:dyDescent="0.25">
      <c r="A25">
        <v>22</v>
      </c>
      <c r="B25" t="s">
        <v>219</v>
      </c>
      <c r="C25">
        <v>32626.36</v>
      </c>
      <c r="D25">
        <v>0</v>
      </c>
      <c r="E25" t="s">
        <v>212</v>
      </c>
      <c r="F25" t="s">
        <v>215</v>
      </c>
    </row>
    <row r="26" spans="1:6" x14ac:dyDescent="0.25">
      <c r="A26">
        <v>23</v>
      </c>
      <c r="B26" t="s">
        <v>219</v>
      </c>
      <c r="C26">
        <v>32896</v>
      </c>
      <c r="D26">
        <v>0</v>
      </c>
      <c r="E26" t="s">
        <v>212</v>
      </c>
      <c r="F26" t="s">
        <v>215</v>
      </c>
    </row>
    <row r="27" spans="1:6" x14ac:dyDescent="0.25">
      <c r="A27">
        <v>24</v>
      </c>
      <c r="B27" t="s">
        <v>219</v>
      </c>
      <c r="C27">
        <v>79582.67</v>
      </c>
      <c r="D27">
        <v>0</v>
      </c>
      <c r="E27" t="s">
        <v>212</v>
      </c>
      <c r="F27" t="s">
        <v>215</v>
      </c>
    </row>
    <row r="28" spans="1:6" x14ac:dyDescent="0.25">
      <c r="A28">
        <v>25</v>
      </c>
      <c r="B28" t="s">
        <v>219</v>
      </c>
      <c r="C28">
        <v>46997.33</v>
      </c>
      <c r="D28">
        <v>0</v>
      </c>
      <c r="E28" t="s">
        <v>212</v>
      </c>
      <c r="F28" t="s">
        <v>215</v>
      </c>
    </row>
    <row r="29" spans="1:6" x14ac:dyDescent="0.25">
      <c r="A29">
        <v>26</v>
      </c>
      <c r="B29" t="s">
        <v>219</v>
      </c>
      <c r="C29">
        <v>32896</v>
      </c>
      <c r="D29">
        <v>0</v>
      </c>
      <c r="E29" t="s">
        <v>212</v>
      </c>
      <c r="F29" t="s">
        <v>215</v>
      </c>
    </row>
    <row r="30" spans="1:6" x14ac:dyDescent="0.25">
      <c r="A30">
        <v>27</v>
      </c>
      <c r="B30" t="s">
        <v>219</v>
      </c>
      <c r="C30">
        <v>32896</v>
      </c>
      <c r="D30">
        <v>0</v>
      </c>
      <c r="E30" t="s">
        <v>212</v>
      </c>
      <c r="F30" t="s">
        <v>215</v>
      </c>
    </row>
    <row r="31" spans="1:6" x14ac:dyDescent="0.25">
      <c r="A31">
        <v>28</v>
      </c>
      <c r="B31" t="s">
        <v>219</v>
      </c>
      <c r="C31">
        <v>46997.33</v>
      </c>
      <c r="D31">
        <v>0</v>
      </c>
      <c r="E31" t="s">
        <v>212</v>
      </c>
      <c r="F31" t="s">
        <v>215</v>
      </c>
    </row>
    <row r="32" spans="1:6" x14ac:dyDescent="0.25">
      <c r="A32">
        <v>29</v>
      </c>
      <c r="B32" t="s">
        <v>219</v>
      </c>
      <c r="C32">
        <v>32896</v>
      </c>
      <c r="D32">
        <v>0</v>
      </c>
      <c r="E32" t="s">
        <v>212</v>
      </c>
      <c r="F32" t="s">
        <v>215</v>
      </c>
    </row>
    <row r="33" spans="1:6" x14ac:dyDescent="0.25">
      <c r="A33">
        <v>30</v>
      </c>
      <c r="B33" t="s">
        <v>219</v>
      </c>
      <c r="C33">
        <v>32896</v>
      </c>
      <c r="D33">
        <v>0</v>
      </c>
      <c r="E33" t="s">
        <v>212</v>
      </c>
      <c r="F33" t="s">
        <v>215</v>
      </c>
    </row>
    <row r="34" spans="1:6" x14ac:dyDescent="0.25">
      <c r="A34">
        <v>31</v>
      </c>
      <c r="B34" t="s">
        <v>219</v>
      </c>
      <c r="C34">
        <v>79582.67</v>
      </c>
      <c r="D34">
        <v>0</v>
      </c>
      <c r="E34" t="s">
        <v>212</v>
      </c>
      <c r="F34" t="s">
        <v>215</v>
      </c>
    </row>
    <row r="35" spans="1:6" x14ac:dyDescent="0.25">
      <c r="A35">
        <v>32</v>
      </c>
      <c r="B35" t="s">
        <v>219</v>
      </c>
      <c r="C35">
        <v>46997.33</v>
      </c>
      <c r="D35">
        <v>0</v>
      </c>
      <c r="E35" t="s">
        <v>212</v>
      </c>
      <c r="F35" t="s">
        <v>215</v>
      </c>
    </row>
    <row r="36" spans="1:6" x14ac:dyDescent="0.25">
      <c r="A36">
        <v>33</v>
      </c>
      <c r="B36" t="s">
        <v>219</v>
      </c>
      <c r="C36">
        <v>30040.45</v>
      </c>
      <c r="D36">
        <v>0</v>
      </c>
      <c r="E36" t="s">
        <v>212</v>
      </c>
      <c r="F36" t="s">
        <v>215</v>
      </c>
    </row>
    <row r="37" spans="1:6" x14ac:dyDescent="0.25">
      <c r="A37">
        <v>34</v>
      </c>
      <c r="B37" t="s">
        <v>219</v>
      </c>
      <c r="C37">
        <v>0</v>
      </c>
      <c r="D37">
        <v>0</v>
      </c>
      <c r="E37" t="s">
        <v>212</v>
      </c>
      <c r="F37" t="s">
        <v>215</v>
      </c>
    </row>
    <row r="38" spans="1:6" x14ac:dyDescent="0.25">
      <c r="A38">
        <v>35</v>
      </c>
      <c r="B38" t="s">
        <v>219</v>
      </c>
      <c r="C38">
        <v>46997.33</v>
      </c>
      <c r="D38">
        <v>0</v>
      </c>
      <c r="E38" t="s">
        <v>212</v>
      </c>
      <c r="F38" t="s">
        <v>215</v>
      </c>
    </row>
    <row r="39" spans="1:6" x14ac:dyDescent="0.25">
      <c r="A39">
        <v>36</v>
      </c>
      <c r="B39" t="s">
        <v>219</v>
      </c>
      <c r="C39">
        <v>32896</v>
      </c>
      <c r="D39">
        <v>0</v>
      </c>
      <c r="E39" t="s">
        <v>212</v>
      </c>
      <c r="F39" t="s">
        <v>215</v>
      </c>
    </row>
    <row r="40" spans="1:6" x14ac:dyDescent="0.25">
      <c r="A40">
        <v>37</v>
      </c>
      <c r="B40" t="s">
        <v>219</v>
      </c>
      <c r="C40">
        <v>29469.339999999997</v>
      </c>
      <c r="D40">
        <v>0</v>
      </c>
      <c r="E40" t="s">
        <v>212</v>
      </c>
      <c r="F40" t="s">
        <v>215</v>
      </c>
    </row>
    <row r="41" spans="1:6" x14ac:dyDescent="0.25">
      <c r="A41">
        <v>38</v>
      </c>
      <c r="B41" t="s">
        <v>219</v>
      </c>
      <c r="C41">
        <v>32896</v>
      </c>
      <c r="D41">
        <v>0</v>
      </c>
      <c r="E41" t="s">
        <v>212</v>
      </c>
      <c r="F41" t="s">
        <v>215</v>
      </c>
    </row>
    <row r="42" spans="1:6" x14ac:dyDescent="0.25">
      <c r="A42">
        <v>39</v>
      </c>
      <c r="B42" t="s">
        <v>219</v>
      </c>
      <c r="C42">
        <v>13263.779999999999</v>
      </c>
      <c r="D42">
        <v>0</v>
      </c>
      <c r="E42" t="s">
        <v>212</v>
      </c>
      <c r="F42" t="s">
        <v>215</v>
      </c>
    </row>
    <row r="43" spans="1:6" x14ac:dyDescent="0.25">
      <c r="A43">
        <v>40</v>
      </c>
      <c r="B43" t="s">
        <v>219</v>
      </c>
      <c r="C43">
        <v>46997.33</v>
      </c>
      <c r="D43">
        <v>0</v>
      </c>
      <c r="E43" t="s">
        <v>212</v>
      </c>
      <c r="F43" t="s">
        <v>215</v>
      </c>
    </row>
    <row r="44" spans="1:6" x14ac:dyDescent="0.25">
      <c r="A44">
        <v>41</v>
      </c>
      <c r="B44" t="s">
        <v>219</v>
      </c>
      <c r="C44">
        <v>32896</v>
      </c>
      <c r="D44">
        <v>0</v>
      </c>
      <c r="E44" t="s">
        <v>212</v>
      </c>
      <c r="F44" t="s">
        <v>215</v>
      </c>
    </row>
    <row r="45" spans="1:6" x14ac:dyDescent="0.25">
      <c r="A45">
        <v>42</v>
      </c>
      <c r="B45" t="s">
        <v>219</v>
      </c>
      <c r="C45">
        <v>29469.339999999997</v>
      </c>
      <c r="D45">
        <v>0</v>
      </c>
      <c r="E45" t="s">
        <v>212</v>
      </c>
      <c r="F45" t="s">
        <v>215</v>
      </c>
    </row>
    <row r="46" spans="1:6" x14ac:dyDescent="0.25">
      <c r="A46">
        <v>43</v>
      </c>
      <c r="B46" t="s">
        <v>219</v>
      </c>
      <c r="C46">
        <v>46997.33</v>
      </c>
      <c r="D46">
        <v>0</v>
      </c>
      <c r="E46" t="s">
        <v>212</v>
      </c>
      <c r="F46" t="s">
        <v>215</v>
      </c>
    </row>
    <row r="47" spans="1:6" x14ac:dyDescent="0.25">
      <c r="A47">
        <v>44</v>
      </c>
      <c r="B47" t="s">
        <v>219</v>
      </c>
      <c r="C47">
        <v>32896</v>
      </c>
      <c r="D47">
        <v>0</v>
      </c>
      <c r="E47" t="s">
        <v>212</v>
      </c>
      <c r="F47" t="s">
        <v>215</v>
      </c>
    </row>
    <row r="48" spans="1:6" x14ac:dyDescent="0.25">
      <c r="A48">
        <v>45</v>
      </c>
      <c r="B48" t="s">
        <v>219</v>
      </c>
      <c r="C48">
        <v>29469.339999999997</v>
      </c>
      <c r="D48">
        <v>0</v>
      </c>
      <c r="E48" t="s">
        <v>212</v>
      </c>
      <c r="F48" t="s">
        <v>215</v>
      </c>
    </row>
    <row r="49" spans="1:6" x14ac:dyDescent="0.25">
      <c r="A49">
        <v>46</v>
      </c>
      <c r="B49" t="s">
        <v>219</v>
      </c>
      <c r="C49">
        <v>32896</v>
      </c>
      <c r="D49">
        <v>0</v>
      </c>
      <c r="E49" t="s">
        <v>212</v>
      </c>
      <c r="F49" t="s">
        <v>215</v>
      </c>
    </row>
    <row r="50" spans="1:6" x14ac:dyDescent="0.25">
      <c r="A50">
        <v>47</v>
      </c>
      <c r="B50" t="s">
        <v>219</v>
      </c>
      <c r="C50">
        <v>14229.33</v>
      </c>
      <c r="D50">
        <v>0</v>
      </c>
      <c r="E50" t="s">
        <v>212</v>
      </c>
      <c r="F50" t="s">
        <v>215</v>
      </c>
    </row>
    <row r="51" spans="1:6" x14ac:dyDescent="0.25">
      <c r="A51">
        <v>48</v>
      </c>
      <c r="B51" t="s">
        <v>219</v>
      </c>
      <c r="C51">
        <v>14395.6</v>
      </c>
      <c r="D51">
        <v>0</v>
      </c>
      <c r="E51" t="s">
        <v>212</v>
      </c>
      <c r="F51" t="s">
        <v>215</v>
      </c>
    </row>
    <row r="52" spans="1:6" x14ac:dyDescent="0.25">
      <c r="A52">
        <v>49</v>
      </c>
      <c r="B52" t="s">
        <v>219</v>
      </c>
      <c r="C52">
        <v>14395.6</v>
      </c>
      <c r="D52">
        <v>0</v>
      </c>
      <c r="E52" t="s">
        <v>212</v>
      </c>
      <c r="F52" t="s">
        <v>215</v>
      </c>
    </row>
    <row r="53" spans="1:6" x14ac:dyDescent="0.25">
      <c r="A53">
        <v>50</v>
      </c>
      <c r="B53" t="s">
        <v>219</v>
      </c>
      <c r="C53">
        <v>15932</v>
      </c>
      <c r="D53">
        <v>0</v>
      </c>
      <c r="E53" t="s">
        <v>212</v>
      </c>
      <c r="F53" t="s">
        <v>215</v>
      </c>
    </row>
    <row r="54" spans="1:6" x14ac:dyDescent="0.25">
      <c r="A54">
        <v>51</v>
      </c>
      <c r="B54" t="s">
        <v>219</v>
      </c>
      <c r="C54">
        <v>15932</v>
      </c>
      <c r="D54">
        <v>0</v>
      </c>
      <c r="E54" t="s">
        <v>212</v>
      </c>
      <c r="F54" t="s">
        <v>215</v>
      </c>
    </row>
    <row r="55" spans="1:6" x14ac:dyDescent="0.25">
      <c r="A55">
        <v>52</v>
      </c>
      <c r="B55" t="s">
        <v>219</v>
      </c>
      <c r="C55">
        <v>13974.82</v>
      </c>
      <c r="D55">
        <v>0</v>
      </c>
      <c r="E55" t="s">
        <v>212</v>
      </c>
      <c r="F55" t="s">
        <v>215</v>
      </c>
    </row>
    <row r="56" spans="1:6" x14ac:dyDescent="0.25">
      <c r="A56">
        <v>53</v>
      </c>
      <c r="B56" t="s">
        <v>219</v>
      </c>
      <c r="C56">
        <v>15932</v>
      </c>
      <c r="D56">
        <v>0</v>
      </c>
      <c r="E56" t="s">
        <v>212</v>
      </c>
      <c r="F56" t="s">
        <v>215</v>
      </c>
    </row>
    <row r="57" spans="1:6" x14ac:dyDescent="0.25">
      <c r="A57">
        <v>54</v>
      </c>
      <c r="B57" t="s">
        <v>219</v>
      </c>
      <c r="C57">
        <v>14395.6</v>
      </c>
      <c r="D57">
        <v>0</v>
      </c>
      <c r="E57" t="s">
        <v>212</v>
      </c>
      <c r="F57" t="s">
        <v>215</v>
      </c>
    </row>
    <row r="58" spans="1:6" x14ac:dyDescent="0.25">
      <c r="A58">
        <v>55</v>
      </c>
      <c r="B58" t="s">
        <v>219</v>
      </c>
      <c r="C58">
        <v>15932</v>
      </c>
      <c r="D58">
        <v>0</v>
      </c>
      <c r="E58" t="s">
        <v>212</v>
      </c>
      <c r="F58" t="s">
        <v>215</v>
      </c>
    </row>
    <row r="59" spans="1:6" x14ac:dyDescent="0.25">
      <c r="A59">
        <v>56</v>
      </c>
      <c r="B59" t="s">
        <v>219</v>
      </c>
      <c r="C59">
        <v>13759.33</v>
      </c>
      <c r="D59">
        <v>0</v>
      </c>
      <c r="E59" t="s">
        <v>212</v>
      </c>
      <c r="F59" t="s">
        <v>215</v>
      </c>
    </row>
    <row r="60" spans="1:6" x14ac:dyDescent="0.25">
      <c r="A60">
        <v>57</v>
      </c>
      <c r="B60" t="s">
        <v>219</v>
      </c>
      <c r="C60">
        <v>15932</v>
      </c>
      <c r="D60">
        <v>0</v>
      </c>
      <c r="E60" t="s">
        <v>212</v>
      </c>
      <c r="F60" t="s">
        <v>215</v>
      </c>
    </row>
    <row r="61" spans="1:6" x14ac:dyDescent="0.25">
      <c r="A61">
        <v>58</v>
      </c>
      <c r="B61" t="s">
        <v>219</v>
      </c>
      <c r="C61">
        <v>15932</v>
      </c>
      <c r="D61">
        <v>0</v>
      </c>
      <c r="E61" t="s">
        <v>212</v>
      </c>
      <c r="F61" t="s">
        <v>215</v>
      </c>
    </row>
    <row r="62" spans="1:6" x14ac:dyDescent="0.25">
      <c r="A62">
        <v>59</v>
      </c>
      <c r="B62" t="s">
        <v>219</v>
      </c>
      <c r="C62">
        <v>14395.6</v>
      </c>
      <c r="D62">
        <v>0</v>
      </c>
      <c r="E62" t="s">
        <v>212</v>
      </c>
      <c r="F62" t="s">
        <v>215</v>
      </c>
    </row>
    <row r="63" spans="1:6" x14ac:dyDescent="0.25">
      <c r="A63">
        <v>60</v>
      </c>
      <c r="B63" t="s">
        <v>219</v>
      </c>
      <c r="C63">
        <v>14395.6</v>
      </c>
      <c r="D63">
        <v>0</v>
      </c>
      <c r="E63" t="s">
        <v>212</v>
      </c>
      <c r="F63" t="s">
        <v>215</v>
      </c>
    </row>
    <row r="64" spans="1:6" x14ac:dyDescent="0.25">
      <c r="A64">
        <v>61</v>
      </c>
      <c r="B64" t="s">
        <v>219</v>
      </c>
      <c r="C64">
        <v>15932</v>
      </c>
      <c r="D64">
        <v>0</v>
      </c>
      <c r="E64" t="s">
        <v>212</v>
      </c>
      <c r="F64" t="s">
        <v>215</v>
      </c>
    </row>
    <row r="65" spans="1:6" x14ac:dyDescent="0.25">
      <c r="A65">
        <v>62</v>
      </c>
      <c r="B65" t="s">
        <v>219</v>
      </c>
      <c r="C65">
        <v>15932</v>
      </c>
      <c r="D65">
        <v>0</v>
      </c>
      <c r="E65" t="s">
        <v>212</v>
      </c>
      <c r="F65" t="s">
        <v>215</v>
      </c>
    </row>
    <row r="66" spans="1:6" x14ac:dyDescent="0.25">
      <c r="A66">
        <v>63</v>
      </c>
      <c r="B66" t="s">
        <v>219</v>
      </c>
      <c r="C66">
        <v>15932</v>
      </c>
      <c r="D66">
        <v>0</v>
      </c>
      <c r="E66" t="s">
        <v>212</v>
      </c>
      <c r="F66" t="s">
        <v>215</v>
      </c>
    </row>
    <row r="67" spans="1:6" x14ac:dyDescent="0.25">
      <c r="A67">
        <v>64</v>
      </c>
      <c r="B67" t="s">
        <v>219</v>
      </c>
      <c r="C67">
        <v>14395.6</v>
      </c>
      <c r="D67">
        <v>0</v>
      </c>
      <c r="E67" t="s">
        <v>212</v>
      </c>
      <c r="F67" t="s">
        <v>215</v>
      </c>
    </row>
    <row r="68" spans="1:6" x14ac:dyDescent="0.25">
      <c r="A68">
        <v>65</v>
      </c>
      <c r="B68" t="s">
        <v>219</v>
      </c>
      <c r="C68">
        <v>15932</v>
      </c>
      <c r="D68">
        <v>0</v>
      </c>
      <c r="E68" t="s">
        <v>212</v>
      </c>
      <c r="F68" t="s">
        <v>215</v>
      </c>
    </row>
    <row r="69" spans="1:6" x14ac:dyDescent="0.25">
      <c r="A69">
        <v>66</v>
      </c>
      <c r="B69" t="s">
        <v>219</v>
      </c>
      <c r="C69">
        <v>15932</v>
      </c>
      <c r="D69">
        <v>0</v>
      </c>
      <c r="E69" t="s">
        <v>212</v>
      </c>
      <c r="F69" t="s">
        <v>215</v>
      </c>
    </row>
    <row r="70" spans="1:6" x14ac:dyDescent="0.25">
      <c r="A70">
        <v>67</v>
      </c>
      <c r="B70" t="s">
        <v>219</v>
      </c>
      <c r="C70">
        <v>14355.83</v>
      </c>
      <c r="D70">
        <v>0</v>
      </c>
      <c r="E70" t="s">
        <v>212</v>
      </c>
      <c r="F70" t="s">
        <v>215</v>
      </c>
    </row>
    <row r="71" spans="1:6" x14ac:dyDescent="0.25">
      <c r="A71">
        <v>68</v>
      </c>
      <c r="B71" t="s">
        <v>219</v>
      </c>
      <c r="C71">
        <v>15932</v>
      </c>
      <c r="D71">
        <v>0</v>
      </c>
      <c r="E71" t="s">
        <v>212</v>
      </c>
      <c r="F71" t="s">
        <v>215</v>
      </c>
    </row>
    <row r="72" spans="1:6" x14ac:dyDescent="0.25">
      <c r="A72">
        <v>69</v>
      </c>
      <c r="B72" t="s">
        <v>219</v>
      </c>
      <c r="C72">
        <v>14236.53</v>
      </c>
      <c r="D72">
        <v>0</v>
      </c>
      <c r="E72" t="s">
        <v>212</v>
      </c>
      <c r="F72" t="s">
        <v>215</v>
      </c>
    </row>
    <row r="73" spans="1:6" x14ac:dyDescent="0.25">
      <c r="A73">
        <v>70</v>
      </c>
      <c r="B73" t="s">
        <v>219</v>
      </c>
      <c r="C73">
        <v>15932</v>
      </c>
      <c r="D73">
        <v>0</v>
      </c>
      <c r="E73" t="s">
        <v>212</v>
      </c>
      <c r="F73" t="s">
        <v>215</v>
      </c>
    </row>
    <row r="74" spans="1:6" x14ac:dyDescent="0.25">
      <c r="A74">
        <v>71</v>
      </c>
      <c r="B74" t="s">
        <v>219</v>
      </c>
      <c r="C74">
        <v>14395.6</v>
      </c>
      <c r="D74">
        <v>0</v>
      </c>
      <c r="E74" t="s">
        <v>212</v>
      </c>
      <c r="F74" t="s">
        <v>215</v>
      </c>
    </row>
    <row r="75" spans="1:6" x14ac:dyDescent="0.25">
      <c r="A75">
        <v>72</v>
      </c>
      <c r="B75" t="s">
        <v>219</v>
      </c>
      <c r="C75">
        <v>15932</v>
      </c>
      <c r="D75">
        <v>0</v>
      </c>
      <c r="E75" t="s">
        <v>212</v>
      </c>
      <c r="F75" t="s">
        <v>215</v>
      </c>
    </row>
    <row r="76" spans="1:6" x14ac:dyDescent="0.25">
      <c r="A76">
        <v>73</v>
      </c>
      <c r="B76" t="s">
        <v>219</v>
      </c>
      <c r="C76">
        <v>15932</v>
      </c>
      <c r="D76">
        <v>0</v>
      </c>
      <c r="E76" t="s">
        <v>212</v>
      </c>
      <c r="F76" t="s">
        <v>215</v>
      </c>
    </row>
    <row r="77" spans="1:6" x14ac:dyDescent="0.25">
      <c r="A77">
        <v>74</v>
      </c>
      <c r="B77" t="s">
        <v>219</v>
      </c>
      <c r="C77">
        <v>14395.6</v>
      </c>
      <c r="D77">
        <v>0</v>
      </c>
      <c r="E77" t="s">
        <v>212</v>
      </c>
      <c r="F77" t="s">
        <v>215</v>
      </c>
    </row>
    <row r="78" spans="1:6" x14ac:dyDescent="0.25">
      <c r="A78">
        <v>75</v>
      </c>
      <c r="B78" t="s">
        <v>219</v>
      </c>
      <c r="C78">
        <v>15932</v>
      </c>
      <c r="D78">
        <v>0</v>
      </c>
      <c r="E78" t="s">
        <v>212</v>
      </c>
      <c r="F78" t="s">
        <v>215</v>
      </c>
    </row>
    <row r="79" spans="1:6" x14ac:dyDescent="0.25">
      <c r="A79">
        <v>76</v>
      </c>
      <c r="B79" t="s">
        <v>219</v>
      </c>
      <c r="C79">
        <v>15932</v>
      </c>
      <c r="D79">
        <v>0</v>
      </c>
      <c r="E79" t="s">
        <v>212</v>
      </c>
      <c r="F79" t="s">
        <v>215</v>
      </c>
    </row>
    <row r="80" spans="1:6" x14ac:dyDescent="0.25">
      <c r="A80">
        <v>77</v>
      </c>
      <c r="B80" t="s">
        <v>219</v>
      </c>
      <c r="C80">
        <v>15932</v>
      </c>
      <c r="D80">
        <v>0</v>
      </c>
      <c r="E80" t="s">
        <v>212</v>
      </c>
      <c r="F80" t="s">
        <v>215</v>
      </c>
    </row>
    <row r="81" spans="1:6" x14ac:dyDescent="0.25">
      <c r="A81">
        <v>78</v>
      </c>
      <c r="B81" t="s">
        <v>219</v>
      </c>
      <c r="C81">
        <v>15932</v>
      </c>
      <c r="D81">
        <v>0</v>
      </c>
      <c r="E81" t="s">
        <v>212</v>
      </c>
      <c r="F81" t="s">
        <v>215</v>
      </c>
    </row>
    <row r="82" spans="1:6" x14ac:dyDescent="0.25">
      <c r="A82">
        <v>79</v>
      </c>
      <c r="B82" t="s">
        <v>219</v>
      </c>
      <c r="C82">
        <v>15932</v>
      </c>
      <c r="D82">
        <v>0</v>
      </c>
      <c r="E82" t="s">
        <v>212</v>
      </c>
      <c r="F82" t="s">
        <v>215</v>
      </c>
    </row>
    <row r="83" spans="1:6" x14ac:dyDescent="0.25">
      <c r="A83">
        <v>80</v>
      </c>
      <c r="B83" t="s">
        <v>219</v>
      </c>
      <c r="C83">
        <v>14395.6</v>
      </c>
      <c r="D83">
        <v>0</v>
      </c>
      <c r="E83" t="s">
        <v>212</v>
      </c>
      <c r="F83" t="s">
        <v>215</v>
      </c>
    </row>
    <row r="84" spans="1:6" x14ac:dyDescent="0.25">
      <c r="A84">
        <v>81</v>
      </c>
      <c r="B84" t="s">
        <v>219</v>
      </c>
      <c r="C84">
        <v>15932</v>
      </c>
      <c r="D84">
        <v>0</v>
      </c>
      <c r="E84" t="s">
        <v>212</v>
      </c>
      <c r="F84" t="s">
        <v>215</v>
      </c>
    </row>
    <row r="85" spans="1:6" x14ac:dyDescent="0.25">
      <c r="A85">
        <v>82</v>
      </c>
      <c r="B85" t="s">
        <v>219</v>
      </c>
      <c r="C85">
        <v>14395.6</v>
      </c>
      <c r="D85">
        <v>0</v>
      </c>
      <c r="E85" t="s">
        <v>212</v>
      </c>
      <c r="F85" t="s">
        <v>215</v>
      </c>
    </row>
    <row r="86" spans="1:6" x14ac:dyDescent="0.25">
      <c r="A86">
        <v>83</v>
      </c>
      <c r="B86" t="s">
        <v>219</v>
      </c>
      <c r="C86">
        <v>15932</v>
      </c>
      <c r="D86">
        <v>0</v>
      </c>
      <c r="E86" t="s">
        <v>212</v>
      </c>
      <c r="F86" t="s">
        <v>215</v>
      </c>
    </row>
    <row r="87" spans="1:6" x14ac:dyDescent="0.25">
      <c r="A87">
        <v>84</v>
      </c>
      <c r="B87" t="s">
        <v>219</v>
      </c>
      <c r="C87">
        <v>14276.3</v>
      </c>
      <c r="D87">
        <v>0</v>
      </c>
      <c r="E87" t="s">
        <v>212</v>
      </c>
      <c r="F87" t="s">
        <v>215</v>
      </c>
    </row>
    <row r="88" spans="1:6" x14ac:dyDescent="0.25">
      <c r="A88">
        <v>85</v>
      </c>
      <c r="B88" t="s">
        <v>219</v>
      </c>
      <c r="C88">
        <v>15932</v>
      </c>
      <c r="D88">
        <v>0</v>
      </c>
      <c r="E88" t="s">
        <v>212</v>
      </c>
      <c r="F88" t="s">
        <v>215</v>
      </c>
    </row>
    <row r="89" spans="1:6" x14ac:dyDescent="0.25">
      <c r="A89">
        <v>86</v>
      </c>
      <c r="B89" t="s">
        <v>219</v>
      </c>
      <c r="C89">
        <v>15932</v>
      </c>
      <c r="D89">
        <v>0</v>
      </c>
      <c r="E89" t="s">
        <v>212</v>
      </c>
      <c r="F89" t="s">
        <v>215</v>
      </c>
    </row>
    <row r="90" spans="1:6" x14ac:dyDescent="0.25">
      <c r="A90">
        <v>87</v>
      </c>
      <c r="B90" t="s">
        <v>219</v>
      </c>
      <c r="C90">
        <v>15932</v>
      </c>
      <c r="D90">
        <v>0</v>
      </c>
      <c r="E90" t="s">
        <v>212</v>
      </c>
      <c r="F90" t="s">
        <v>215</v>
      </c>
    </row>
    <row r="91" spans="1:6" x14ac:dyDescent="0.25">
      <c r="A91">
        <v>88</v>
      </c>
      <c r="B91" t="s">
        <v>219</v>
      </c>
      <c r="C91">
        <v>15932</v>
      </c>
      <c r="D91">
        <v>0</v>
      </c>
      <c r="E91" t="s">
        <v>212</v>
      </c>
      <c r="F91" t="s">
        <v>215</v>
      </c>
    </row>
    <row r="92" spans="1:6" x14ac:dyDescent="0.25">
      <c r="A92">
        <v>89</v>
      </c>
      <c r="B92" t="s">
        <v>219</v>
      </c>
      <c r="C92">
        <v>15932</v>
      </c>
      <c r="D92">
        <v>0</v>
      </c>
      <c r="E92" t="s">
        <v>212</v>
      </c>
      <c r="F92" t="s">
        <v>215</v>
      </c>
    </row>
    <row r="93" spans="1:6" x14ac:dyDescent="0.25">
      <c r="A93">
        <v>90</v>
      </c>
      <c r="B93" t="s">
        <v>219</v>
      </c>
      <c r="C93">
        <v>14554.67</v>
      </c>
      <c r="D93">
        <v>0</v>
      </c>
      <c r="E93" t="s">
        <v>212</v>
      </c>
      <c r="F93" t="s">
        <v>215</v>
      </c>
    </row>
    <row r="94" spans="1:6" x14ac:dyDescent="0.25">
      <c r="A94">
        <v>91</v>
      </c>
      <c r="B94" t="s">
        <v>219</v>
      </c>
      <c r="C94">
        <v>13759.33</v>
      </c>
      <c r="D94">
        <v>0</v>
      </c>
      <c r="E94" t="s">
        <v>212</v>
      </c>
      <c r="F94" t="s">
        <v>215</v>
      </c>
    </row>
    <row r="95" spans="1:6" x14ac:dyDescent="0.25">
      <c r="A95">
        <v>92</v>
      </c>
      <c r="B95" t="s">
        <v>219</v>
      </c>
      <c r="C95">
        <v>15245.33</v>
      </c>
      <c r="D95">
        <v>0</v>
      </c>
      <c r="E95" t="s">
        <v>212</v>
      </c>
      <c r="F95" t="s">
        <v>215</v>
      </c>
    </row>
    <row r="96" spans="1:6" x14ac:dyDescent="0.25">
      <c r="A96">
        <v>93</v>
      </c>
      <c r="B96" t="s">
        <v>219</v>
      </c>
      <c r="C96">
        <v>15245.33</v>
      </c>
      <c r="D96">
        <v>0</v>
      </c>
      <c r="E96" t="s">
        <v>212</v>
      </c>
      <c r="F96" t="s">
        <v>215</v>
      </c>
    </row>
    <row r="97" spans="1:6" x14ac:dyDescent="0.25">
      <c r="A97">
        <v>94</v>
      </c>
      <c r="B97" t="s">
        <v>219</v>
      </c>
      <c r="C97">
        <v>13864</v>
      </c>
      <c r="D97">
        <v>0</v>
      </c>
      <c r="E97" t="s">
        <v>212</v>
      </c>
      <c r="F97" t="s">
        <v>215</v>
      </c>
    </row>
    <row r="98" spans="1:6" x14ac:dyDescent="0.25">
      <c r="A98">
        <v>95</v>
      </c>
      <c r="B98" t="s">
        <v>219</v>
      </c>
      <c r="C98">
        <v>13864</v>
      </c>
      <c r="D98">
        <v>0</v>
      </c>
      <c r="E98" t="s">
        <v>212</v>
      </c>
      <c r="F98" t="s">
        <v>215</v>
      </c>
    </row>
    <row r="99" spans="1:6" x14ac:dyDescent="0.25">
      <c r="A99">
        <v>96</v>
      </c>
      <c r="B99" t="s">
        <v>219</v>
      </c>
      <c r="C99">
        <v>2310.67</v>
      </c>
      <c r="D99">
        <v>0</v>
      </c>
      <c r="E99" t="s">
        <v>212</v>
      </c>
      <c r="F99" t="s">
        <v>215</v>
      </c>
    </row>
    <row r="100" spans="1:6" x14ac:dyDescent="0.25">
      <c r="A100">
        <v>97</v>
      </c>
      <c r="B100" t="s">
        <v>219</v>
      </c>
      <c r="C100">
        <v>15245.33</v>
      </c>
      <c r="D100">
        <v>0</v>
      </c>
      <c r="E100" t="s">
        <v>212</v>
      </c>
      <c r="F100" t="s">
        <v>215</v>
      </c>
    </row>
    <row r="101" spans="1:6" x14ac:dyDescent="0.25">
      <c r="A101">
        <v>98</v>
      </c>
      <c r="B101" t="s">
        <v>219</v>
      </c>
      <c r="C101">
        <v>13712.48</v>
      </c>
      <c r="D101">
        <v>0</v>
      </c>
      <c r="E101" t="s">
        <v>212</v>
      </c>
      <c r="F101" t="s">
        <v>215</v>
      </c>
    </row>
    <row r="102" spans="1:6" x14ac:dyDescent="0.25">
      <c r="A102">
        <v>99</v>
      </c>
      <c r="B102" t="s">
        <v>219</v>
      </c>
      <c r="C102">
        <v>15245.33</v>
      </c>
      <c r="D102">
        <v>0</v>
      </c>
      <c r="E102" t="s">
        <v>212</v>
      </c>
      <c r="F102" t="s">
        <v>215</v>
      </c>
    </row>
    <row r="103" spans="1:6" x14ac:dyDescent="0.25">
      <c r="A103">
        <v>100</v>
      </c>
      <c r="B103" t="s">
        <v>219</v>
      </c>
      <c r="C103">
        <v>14788.66</v>
      </c>
      <c r="D103">
        <v>0</v>
      </c>
      <c r="E103" t="s">
        <v>212</v>
      </c>
      <c r="F103" t="s">
        <v>215</v>
      </c>
    </row>
    <row r="104" spans="1:6" x14ac:dyDescent="0.25">
      <c r="A104">
        <v>101</v>
      </c>
      <c r="B104" t="s">
        <v>219</v>
      </c>
      <c r="C104">
        <v>13636.72</v>
      </c>
      <c r="D104">
        <v>0</v>
      </c>
      <c r="E104" t="s">
        <v>212</v>
      </c>
      <c r="F104" t="s">
        <v>215</v>
      </c>
    </row>
    <row r="105" spans="1:6" x14ac:dyDescent="0.25">
      <c r="A105">
        <v>102</v>
      </c>
      <c r="B105" t="s">
        <v>219</v>
      </c>
      <c r="C105">
        <v>15245.33</v>
      </c>
      <c r="D105">
        <v>0</v>
      </c>
      <c r="E105" t="s">
        <v>212</v>
      </c>
      <c r="F105" t="s">
        <v>215</v>
      </c>
    </row>
    <row r="106" spans="1:6" x14ac:dyDescent="0.25">
      <c r="A106">
        <v>103</v>
      </c>
      <c r="B106" t="s">
        <v>219</v>
      </c>
      <c r="C106">
        <v>15245.33</v>
      </c>
      <c r="D106">
        <v>0</v>
      </c>
      <c r="E106" t="s">
        <v>212</v>
      </c>
      <c r="F106" t="s">
        <v>215</v>
      </c>
    </row>
    <row r="107" spans="1:6" x14ac:dyDescent="0.25">
      <c r="A107">
        <v>104</v>
      </c>
      <c r="B107" t="s">
        <v>219</v>
      </c>
      <c r="C107">
        <v>15245.33</v>
      </c>
      <c r="D107">
        <v>0</v>
      </c>
      <c r="E107" t="s">
        <v>212</v>
      </c>
      <c r="F107" t="s">
        <v>215</v>
      </c>
    </row>
    <row r="108" spans="1:6" x14ac:dyDescent="0.25">
      <c r="A108">
        <v>105</v>
      </c>
      <c r="B108" t="s">
        <v>219</v>
      </c>
      <c r="C108">
        <v>13712.48</v>
      </c>
      <c r="D108">
        <v>0</v>
      </c>
      <c r="E108" t="s">
        <v>212</v>
      </c>
      <c r="F108" t="s">
        <v>215</v>
      </c>
    </row>
    <row r="109" spans="1:6" x14ac:dyDescent="0.25">
      <c r="A109">
        <v>106</v>
      </c>
      <c r="B109" t="s">
        <v>219</v>
      </c>
      <c r="C109">
        <v>15245.33</v>
      </c>
      <c r="D109">
        <v>0</v>
      </c>
      <c r="E109" t="s">
        <v>212</v>
      </c>
      <c r="F109" t="s">
        <v>215</v>
      </c>
    </row>
    <row r="110" spans="1:6" x14ac:dyDescent="0.25">
      <c r="A110">
        <v>107</v>
      </c>
      <c r="B110" t="s">
        <v>219</v>
      </c>
      <c r="C110">
        <v>15245.33</v>
      </c>
      <c r="D110">
        <v>0</v>
      </c>
      <c r="E110" t="s">
        <v>212</v>
      </c>
      <c r="F110" t="s">
        <v>215</v>
      </c>
    </row>
    <row r="111" spans="1:6" x14ac:dyDescent="0.25">
      <c r="A111">
        <v>108</v>
      </c>
      <c r="B111" t="s">
        <v>219</v>
      </c>
      <c r="C111">
        <v>15245.33</v>
      </c>
      <c r="D111">
        <v>0</v>
      </c>
      <c r="E111" t="s">
        <v>212</v>
      </c>
      <c r="F111" t="s">
        <v>215</v>
      </c>
    </row>
    <row r="112" spans="1:6" x14ac:dyDescent="0.25">
      <c r="A112">
        <v>109</v>
      </c>
      <c r="B112" t="s">
        <v>219</v>
      </c>
      <c r="C112">
        <v>13712.48</v>
      </c>
      <c r="D112">
        <v>0</v>
      </c>
      <c r="E112" t="s">
        <v>212</v>
      </c>
      <c r="F112" t="s">
        <v>215</v>
      </c>
    </row>
    <row r="113" spans="1:6" x14ac:dyDescent="0.25">
      <c r="A113">
        <v>110</v>
      </c>
      <c r="B113" t="s">
        <v>219</v>
      </c>
      <c r="C113">
        <v>13712.48</v>
      </c>
      <c r="D113">
        <v>0</v>
      </c>
      <c r="E113" t="s">
        <v>212</v>
      </c>
      <c r="F113" t="s">
        <v>215</v>
      </c>
    </row>
    <row r="114" spans="1:6" x14ac:dyDescent="0.25">
      <c r="A114">
        <v>111</v>
      </c>
      <c r="B114" t="s">
        <v>219</v>
      </c>
      <c r="C114">
        <v>13593.79</v>
      </c>
      <c r="D114">
        <v>0</v>
      </c>
      <c r="E114" t="s">
        <v>212</v>
      </c>
      <c r="F114" t="s">
        <v>215</v>
      </c>
    </row>
    <row r="115" spans="1:6" x14ac:dyDescent="0.25">
      <c r="A115">
        <v>112</v>
      </c>
      <c r="B115" t="s">
        <v>219</v>
      </c>
      <c r="C115">
        <v>11340.68</v>
      </c>
      <c r="D115">
        <v>0</v>
      </c>
      <c r="E115" t="s">
        <v>212</v>
      </c>
      <c r="F115" t="s">
        <v>215</v>
      </c>
    </row>
    <row r="116" spans="1:6" x14ac:dyDescent="0.25">
      <c r="A116">
        <v>113</v>
      </c>
      <c r="B116" t="s">
        <v>219</v>
      </c>
      <c r="C116">
        <v>12955.41</v>
      </c>
      <c r="D116">
        <v>0</v>
      </c>
      <c r="E116" t="s">
        <v>212</v>
      </c>
      <c r="F116" t="s">
        <v>215</v>
      </c>
    </row>
    <row r="117" spans="1:6" x14ac:dyDescent="0.25">
      <c r="A117">
        <v>114</v>
      </c>
      <c r="B117" t="s">
        <v>219</v>
      </c>
      <c r="C117">
        <v>15124</v>
      </c>
      <c r="D117">
        <v>0</v>
      </c>
      <c r="E117" t="s">
        <v>212</v>
      </c>
      <c r="F117" t="s">
        <v>215</v>
      </c>
    </row>
    <row r="118" spans="1:6" x14ac:dyDescent="0.25">
      <c r="A118">
        <v>115</v>
      </c>
      <c r="B118" t="s">
        <v>219</v>
      </c>
      <c r="C118">
        <v>15124</v>
      </c>
      <c r="D118">
        <v>0</v>
      </c>
      <c r="E118" t="s">
        <v>212</v>
      </c>
      <c r="F118" t="s">
        <v>215</v>
      </c>
    </row>
    <row r="119" spans="1:6" x14ac:dyDescent="0.25">
      <c r="A119">
        <v>116</v>
      </c>
      <c r="B119" t="s">
        <v>219</v>
      </c>
      <c r="C119">
        <v>13406.91</v>
      </c>
      <c r="D119">
        <v>0</v>
      </c>
      <c r="E119" t="s">
        <v>212</v>
      </c>
      <c r="F119" t="s">
        <v>215</v>
      </c>
    </row>
    <row r="120" spans="1:6" x14ac:dyDescent="0.25">
      <c r="A120">
        <v>117</v>
      </c>
      <c r="B120" t="s">
        <v>219</v>
      </c>
      <c r="C120">
        <v>15124</v>
      </c>
      <c r="D120">
        <v>0</v>
      </c>
      <c r="E120" t="s">
        <v>212</v>
      </c>
      <c r="F120" t="s">
        <v>215</v>
      </c>
    </row>
    <row r="121" spans="1:6" x14ac:dyDescent="0.25">
      <c r="A121">
        <v>118</v>
      </c>
      <c r="B121" t="s">
        <v>219</v>
      </c>
      <c r="C121">
        <v>13556.24</v>
      </c>
      <c r="D121">
        <v>0</v>
      </c>
      <c r="E121" t="s">
        <v>212</v>
      </c>
      <c r="F121" t="s">
        <v>215</v>
      </c>
    </row>
    <row r="122" spans="1:6" x14ac:dyDescent="0.25">
      <c r="A122">
        <v>119</v>
      </c>
      <c r="B122" t="s">
        <v>219</v>
      </c>
      <c r="C122">
        <v>15124</v>
      </c>
      <c r="D122">
        <v>0</v>
      </c>
      <c r="E122" t="s">
        <v>212</v>
      </c>
      <c r="F122" t="s">
        <v>215</v>
      </c>
    </row>
    <row r="123" spans="1:6" x14ac:dyDescent="0.25">
      <c r="A123">
        <v>120</v>
      </c>
      <c r="B123" t="s">
        <v>219</v>
      </c>
      <c r="C123">
        <v>15124</v>
      </c>
      <c r="D123">
        <v>0</v>
      </c>
      <c r="E123" t="s">
        <v>212</v>
      </c>
      <c r="F123" t="s">
        <v>215</v>
      </c>
    </row>
    <row r="124" spans="1:6" x14ac:dyDescent="0.25">
      <c r="A124">
        <v>121</v>
      </c>
      <c r="B124" t="s">
        <v>219</v>
      </c>
      <c r="C124">
        <v>15124</v>
      </c>
      <c r="D124">
        <v>0</v>
      </c>
      <c r="E124" t="s">
        <v>212</v>
      </c>
      <c r="F124" t="s">
        <v>215</v>
      </c>
    </row>
    <row r="125" spans="1:6" x14ac:dyDescent="0.25">
      <c r="A125">
        <v>122</v>
      </c>
      <c r="B125" t="s">
        <v>219</v>
      </c>
      <c r="C125">
        <v>15124</v>
      </c>
      <c r="D125">
        <v>0</v>
      </c>
      <c r="E125" t="s">
        <v>212</v>
      </c>
      <c r="F125" t="s">
        <v>215</v>
      </c>
    </row>
    <row r="126" spans="1:6" x14ac:dyDescent="0.25">
      <c r="A126">
        <v>123</v>
      </c>
      <c r="B126" t="s">
        <v>219</v>
      </c>
      <c r="C126">
        <v>15124</v>
      </c>
      <c r="D126">
        <v>0</v>
      </c>
      <c r="E126" t="s">
        <v>212</v>
      </c>
      <c r="F126" t="s">
        <v>215</v>
      </c>
    </row>
    <row r="127" spans="1:6" x14ac:dyDescent="0.25">
      <c r="A127">
        <v>124</v>
      </c>
      <c r="B127" t="s">
        <v>219</v>
      </c>
      <c r="C127">
        <v>15124</v>
      </c>
      <c r="D127">
        <v>0</v>
      </c>
      <c r="E127" t="s">
        <v>212</v>
      </c>
      <c r="F127" t="s">
        <v>215</v>
      </c>
    </row>
    <row r="128" spans="1:6" x14ac:dyDescent="0.25">
      <c r="A128">
        <v>125</v>
      </c>
      <c r="B128" t="s">
        <v>219</v>
      </c>
      <c r="C128">
        <v>15124</v>
      </c>
      <c r="D128">
        <v>0</v>
      </c>
      <c r="E128" t="s">
        <v>212</v>
      </c>
      <c r="F128" t="s">
        <v>215</v>
      </c>
    </row>
    <row r="129" spans="1:6" x14ac:dyDescent="0.25">
      <c r="A129">
        <v>126</v>
      </c>
      <c r="B129" t="s">
        <v>219</v>
      </c>
      <c r="C129">
        <v>15124</v>
      </c>
      <c r="D129">
        <v>0</v>
      </c>
      <c r="E129" t="s">
        <v>212</v>
      </c>
      <c r="F129" t="s">
        <v>215</v>
      </c>
    </row>
    <row r="130" spans="1:6" x14ac:dyDescent="0.25">
      <c r="A130">
        <v>127</v>
      </c>
      <c r="B130" t="s">
        <v>219</v>
      </c>
      <c r="C130">
        <v>15124</v>
      </c>
      <c r="D130">
        <v>0</v>
      </c>
      <c r="E130" t="s">
        <v>212</v>
      </c>
      <c r="F130" t="s">
        <v>215</v>
      </c>
    </row>
    <row r="131" spans="1:6" x14ac:dyDescent="0.25">
      <c r="A131">
        <v>128</v>
      </c>
      <c r="B131" t="s">
        <v>219</v>
      </c>
      <c r="C131">
        <v>15124</v>
      </c>
      <c r="D131">
        <v>0</v>
      </c>
      <c r="E131" t="s">
        <v>212</v>
      </c>
      <c r="F131" t="s">
        <v>215</v>
      </c>
    </row>
    <row r="132" spans="1:6" x14ac:dyDescent="0.25">
      <c r="A132">
        <v>129</v>
      </c>
      <c r="B132" t="s">
        <v>219</v>
      </c>
      <c r="C132">
        <v>15124</v>
      </c>
      <c r="D132">
        <v>0</v>
      </c>
      <c r="E132" t="s">
        <v>212</v>
      </c>
      <c r="F132" t="s">
        <v>215</v>
      </c>
    </row>
    <row r="133" spans="1:6" x14ac:dyDescent="0.25">
      <c r="A133">
        <v>130</v>
      </c>
      <c r="B133" t="s">
        <v>219</v>
      </c>
      <c r="C133">
        <v>15124</v>
      </c>
      <c r="D133">
        <v>0</v>
      </c>
      <c r="E133" t="s">
        <v>212</v>
      </c>
      <c r="F133" t="s">
        <v>215</v>
      </c>
    </row>
    <row r="134" spans="1:6" x14ac:dyDescent="0.25">
      <c r="A134">
        <v>131</v>
      </c>
      <c r="B134" t="s">
        <v>219</v>
      </c>
      <c r="C134">
        <v>15124</v>
      </c>
      <c r="D134">
        <v>0</v>
      </c>
      <c r="E134" t="s">
        <v>212</v>
      </c>
      <c r="F134" t="s">
        <v>215</v>
      </c>
    </row>
    <row r="135" spans="1:6" x14ac:dyDescent="0.25">
      <c r="A135">
        <v>132</v>
      </c>
      <c r="B135" t="s">
        <v>219</v>
      </c>
      <c r="C135">
        <v>15124</v>
      </c>
      <c r="D135">
        <v>0</v>
      </c>
      <c r="E135" t="s">
        <v>212</v>
      </c>
      <c r="F135" t="s">
        <v>215</v>
      </c>
    </row>
    <row r="136" spans="1:6" x14ac:dyDescent="0.25">
      <c r="A136">
        <v>133</v>
      </c>
      <c r="B136" t="s">
        <v>219</v>
      </c>
      <c r="C136">
        <v>14746.67</v>
      </c>
      <c r="D136">
        <v>0</v>
      </c>
      <c r="E136" t="s">
        <v>212</v>
      </c>
      <c r="F136" t="s">
        <v>215</v>
      </c>
    </row>
    <row r="137" spans="1:6" x14ac:dyDescent="0.25">
      <c r="A137">
        <v>134</v>
      </c>
      <c r="B137" t="s">
        <v>219</v>
      </c>
      <c r="C137">
        <v>13181.43</v>
      </c>
      <c r="D137">
        <v>0</v>
      </c>
      <c r="E137" t="s">
        <v>212</v>
      </c>
      <c r="F137" t="s">
        <v>215</v>
      </c>
    </row>
    <row r="138" spans="1:6" x14ac:dyDescent="0.25">
      <c r="A138">
        <v>135</v>
      </c>
      <c r="B138" t="s">
        <v>219</v>
      </c>
      <c r="C138">
        <v>14746.67</v>
      </c>
      <c r="D138">
        <v>0</v>
      </c>
      <c r="E138" t="s">
        <v>212</v>
      </c>
      <c r="F138" t="s">
        <v>215</v>
      </c>
    </row>
    <row r="139" spans="1:6" x14ac:dyDescent="0.25">
      <c r="A139">
        <v>136</v>
      </c>
      <c r="B139" t="s">
        <v>219</v>
      </c>
      <c r="C139">
        <v>11392.26</v>
      </c>
      <c r="D139">
        <v>0</v>
      </c>
      <c r="E139" t="s">
        <v>212</v>
      </c>
      <c r="F139" t="s">
        <v>215</v>
      </c>
    </row>
    <row r="140" spans="1:6" x14ac:dyDescent="0.25">
      <c r="A140">
        <v>137</v>
      </c>
      <c r="B140" t="s">
        <v>219</v>
      </c>
      <c r="C140">
        <v>14746.67</v>
      </c>
      <c r="D140">
        <v>0</v>
      </c>
      <c r="E140" t="s">
        <v>212</v>
      </c>
      <c r="F140" t="s">
        <v>215</v>
      </c>
    </row>
    <row r="141" spans="1:6" x14ac:dyDescent="0.25">
      <c r="A141">
        <v>138</v>
      </c>
      <c r="B141" t="s">
        <v>219</v>
      </c>
      <c r="C141">
        <v>14746.67</v>
      </c>
      <c r="D141">
        <v>0</v>
      </c>
      <c r="E141" t="s">
        <v>212</v>
      </c>
      <c r="F141" t="s">
        <v>215</v>
      </c>
    </row>
    <row r="142" spans="1:6" x14ac:dyDescent="0.25">
      <c r="A142">
        <v>139</v>
      </c>
      <c r="B142" t="s">
        <v>219</v>
      </c>
      <c r="C142">
        <v>12012.99</v>
      </c>
      <c r="D142">
        <v>0</v>
      </c>
      <c r="E142" t="s">
        <v>212</v>
      </c>
      <c r="F142" t="s">
        <v>215</v>
      </c>
    </row>
    <row r="143" spans="1:6" x14ac:dyDescent="0.25">
      <c r="A143">
        <v>140</v>
      </c>
      <c r="B143" t="s">
        <v>219</v>
      </c>
      <c r="C143">
        <v>13217.95</v>
      </c>
      <c r="D143">
        <v>0</v>
      </c>
      <c r="E143" t="s">
        <v>212</v>
      </c>
      <c r="F143" t="s">
        <v>215</v>
      </c>
    </row>
    <row r="144" spans="1:6" x14ac:dyDescent="0.25">
      <c r="A144">
        <v>141</v>
      </c>
      <c r="B144" t="s">
        <v>219</v>
      </c>
      <c r="C144">
        <v>11063.64</v>
      </c>
      <c r="D144">
        <v>0</v>
      </c>
      <c r="E144" t="s">
        <v>212</v>
      </c>
      <c r="F144" t="s">
        <v>215</v>
      </c>
    </row>
    <row r="145" spans="1:6" x14ac:dyDescent="0.25">
      <c r="A145">
        <v>142</v>
      </c>
      <c r="B145" t="s">
        <v>219</v>
      </c>
      <c r="C145">
        <v>14746.67</v>
      </c>
      <c r="D145">
        <v>0</v>
      </c>
      <c r="E145" t="s">
        <v>212</v>
      </c>
      <c r="F145" t="s">
        <v>215</v>
      </c>
    </row>
    <row r="146" spans="1:6" x14ac:dyDescent="0.25">
      <c r="A146">
        <v>143</v>
      </c>
      <c r="B146" t="s">
        <v>219</v>
      </c>
      <c r="C146">
        <v>14746.67</v>
      </c>
      <c r="D146">
        <v>0</v>
      </c>
      <c r="E146" t="s">
        <v>212</v>
      </c>
      <c r="F146" t="s">
        <v>215</v>
      </c>
    </row>
    <row r="147" spans="1:6" x14ac:dyDescent="0.25">
      <c r="A147">
        <v>144</v>
      </c>
      <c r="B147" t="s">
        <v>219</v>
      </c>
      <c r="C147">
        <v>14746.67</v>
      </c>
      <c r="D147">
        <v>0</v>
      </c>
      <c r="E147" t="s">
        <v>212</v>
      </c>
      <c r="F147" t="s">
        <v>215</v>
      </c>
    </row>
    <row r="148" spans="1:6" x14ac:dyDescent="0.25">
      <c r="A148">
        <v>145</v>
      </c>
      <c r="B148" t="s">
        <v>219</v>
      </c>
      <c r="C148">
        <v>11100.15</v>
      </c>
      <c r="D148">
        <v>0</v>
      </c>
      <c r="E148" t="s">
        <v>212</v>
      </c>
      <c r="F148" t="s">
        <v>215</v>
      </c>
    </row>
    <row r="149" spans="1:6" x14ac:dyDescent="0.25">
      <c r="A149">
        <v>146</v>
      </c>
      <c r="B149" t="s">
        <v>219</v>
      </c>
      <c r="C149">
        <v>13364</v>
      </c>
      <c r="D149">
        <v>0</v>
      </c>
      <c r="E149" t="s">
        <v>212</v>
      </c>
      <c r="F149" t="s">
        <v>215</v>
      </c>
    </row>
    <row r="150" spans="1:6" x14ac:dyDescent="0.25">
      <c r="A150">
        <v>147</v>
      </c>
      <c r="B150" t="s">
        <v>219</v>
      </c>
      <c r="C150">
        <v>14746.67</v>
      </c>
      <c r="D150">
        <v>0</v>
      </c>
      <c r="E150" t="s">
        <v>212</v>
      </c>
      <c r="F150" t="s">
        <v>215</v>
      </c>
    </row>
    <row r="151" spans="1:6" x14ac:dyDescent="0.25">
      <c r="A151">
        <v>148</v>
      </c>
      <c r="B151" t="s">
        <v>219</v>
      </c>
      <c r="C151">
        <v>0</v>
      </c>
      <c r="D151">
        <v>0</v>
      </c>
      <c r="E151" t="s">
        <v>212</v>
      </c>
      <c r="F151" t="s">
        <v>215</v>
      </c>
    </row>
    <row r="152" spans="1:6" x14ac:dyDescent="0.25">
      <c r="A152">
        <v>149</v>
      </c>
      <c r="B152" t="s">
        <v>219</v>
      </c>
      <c r="C152">
        <v>13217.95</v>
      </c>
      <c r="D152">
        <v>0</v>
      </c>
      <c r="E152" t="s">
        <v>212</v>
      </c>
      <c r="F152" t="s">
        <v>215</v>
      </c>
    </row>
    <row r="153" spans="1:6" x14ac:dyDescent="0.25">
      <c r="A153">
        <v>150</v>
      </c>
      <c r="B153" t="s">
        <v>219</v>
      </c>
      <c r="C153">
        <v>11611.34</v>
      </c>
      <c r="D153">
        <v>0</v>
      </c>
      <c r="E153" t="s">
        <v>212</v>
      </c>
      <c r="F153" t="s">
        <v>215</v>
      </c>
    </row>
    <row r="154" spans="1:6" x14ac:dyDescent="0.25">
      <c r="A154">
        <v>151</v>
      </c>
      <c r="B154" t="s">
        <v>219</v>
      </c>
      <c r="C154">
        <v>14365.33</v>
      </c>
      <c r="D154">
        <v>0</v>
      </c>
      <c r="E154" t="s">
        <v>212</v>
      </c>
      <c r="F154" t="s">
        <v>215</v>
      </c>
    </row>
    <row r="155" spans="1:6" x14ac:dyDescent="0.25">
      <c r="A155">
        <v>152</v>
      </c>
      <c r="B155" t="s">
        <v>219</v>
      </c>
      <c r="C155">
        <v>12839.46</v>
      </c>
      <c r="D155">
        <v>0</v>
      </c>
      <c r="E155" t="s">
        <v>212</v>
      </c>
      <c r="F155" t="s">
        <v>215</v>
      </c>
    </row>
    <row r="156" spans="1:6" x14ac:dyDescent="0.25">
      <c r="A156">
        <v>153</v>
      </c>
      <c r="B156" t="s">
        <v>219</v>
      </c>
      <c r="C156">
        <v>14365.33</v>
      </c>
      <c r="D156">
        <v>0</v>
      </c>
      <c r="E156" t="s">
        <v>212</v>
      </c>
      <c r="F156" t="s">
        <v>215</v>
      </c>
    </row>
    <row r="157" spans="1:6" x14ac:dyDescent="0.25">
      <c r="A157">
        <v>154</v>
      </c>
      <c r="B157" t="s">
        <v>219</v>
      </c>
      <c r="C157">
        <v>13789.33</v>
      </c>
      <c r="D157">
        <v>0</v>
      </c>
      <c r="E157" t="s">
        <v>212</v>
      </c>
      <c r="F157" t="s">
        <v>215</v>
      </c>
    </row>
    <row r="158" spans="1:6" x14ac:dyDescent="0.25">
      <c r="A158">
        <v>155</v>
      </c>
      <c r="B158" t="s">
        <v>219</v>
      </c>
      <c r="C158">
        <v>12273.71</v>
      </c>
      <c r="D158">
        <v>0</v>
      </c>
      <c r="E158" t="s">
        <v>212</v>
      </c>
      <c r="F158" t="s">
        <v>215</v>
      </c>
    </row>
    <row r="159" spans="1:6" x14ac:dyDescent="0.25">
      <c r="A159">
        <v>156</v>
      </c>
      <c r="B159" t="s">
        <v>219</v>
      </c>
      <c r="C159">
        <v>12273.71</v>
      </c>
      <c r="D159">
        <v>0</v>
      </c>
      <c r="E159" t="s">
        <v>212</v>
      </c>
      <c r="F159" t="s">
        <v>215</v>
      </c>
    </row>
    <row r="160" spans="1:6" x14ac:dyDescent="0.25">
      <c r="A160">
        <v>157</v>
      </c>
      <c r="B160" t="s">
        <v>219</v>
      </c>
      <c r="C160">
        <v>12273.71</v>
      </c>
      <c r="D160">
        <v>0</v>
      </c>
      <c r="E160" t="s">
        <v>212</v>
      </c>
      <c r="F160" t="s">
        <v>215</v>
      </c>
    </row>
    <row r="161" spans="1:6" x14ac:dyDescent="0.25">
      <c r="A161">
        <v>158</v>
      </c>
      <c r="B161" t="s">
        <v>219</v>
      </c>
      <c r="C161">
        <v>13360.19</v>
      </c>
      <c r="D161">
        <v>0</v>
      </c>
      <c r="E161" t="s">
        <v>212</v>
      </c>
      <c r="F161" t="s">
        <v>215</v>
      </c>
    </row>
    <row r="162" spans="1:6" x14ac:dyDescent="0.25">
      <c r="A162">
        <v>159</v>
      </c>
      <c r="B162" t="s">
        <v>219</v>
      </c>
      <c r="C162">
        <v>12375.43</v>
      </c>
      <c r="D162">
        <v>0</v>
      </c>
      <c r="E162" t="s">
        <v>212</v>
      </c>
      <c r="F162" t="s">
        <v>215</v>
      </c>
    </row>
    <row r="163" spans="1:6" x14ac:dyDescent="0.25">
      <c r="A163">
        <v>160</v>
      </c>
      <c r="B163" t="s">
        <v>219</v>
      </c>
      <c r="C163">
        <v>11695.35</v>
      </c>
      <c r="D163">
        <v>0</v>
      </c>
      <c r="E163" t="s">
        <v>212</v>
      </c>
      <c r="F163" t="s">
        <v>215</v>
      </c>
    </row>
    <row r="164" spans="1:6" x14ac:dyDescent="0.25">
      <c r="A164">
        <v>161</v>
      </c>
      <c r="B164" t="s">
        <v>219</v>
      </c>
      <c r="C164">
        <v>11760.14</v>
      </c>
      <c r="D164">
        <v>0</v>
      </c>
      <c r="E164" t="s">
        <v>212</v>
      </c>
      <c r="F164" t="s">
        <v>215</v>
      </c>
    </row>
    <row r="165" spans="1:6" x14ac:dyDescent="0.25">
      <c r="A165">
        <v>162</v>
      </c>
      <c r="B165" t="s">
        <v>219</v>
      </c>
      <c r="C165">
        <v>10967.32</v>
      </c>
      <c r="D165">
        <v>0</v>
      </c>
      <c r="E165" t="s">
        <v>212</v>
      </c>
      <c r="F165" t="s">
        <v>215</v>
      </c>
    </row>
    <row r="166" spans="1:6" x14ac:dyDescent="0.25">
      <c r="A166">
        <v>163</v>
      </c>
      <c r="B166" t="s">
        <v>219</v>
      </c>
      <c r="C166">
        <v>12721.15</v>
      </c>
      <c r="D166">
        <v>0</v>
      </c>
      <c r="E166" t="s">
        <v>212</v>
      </c>
      <c r="F166" t="s">
        <v>215</v>
      </c>
    </row>
    <row r="167" spans="1:6" x14ac:dyDescent="0.25">
      <c r="A167">
        <v>164</v>
      </c>
      <c r="B167" t="s">
        <v>219</v>
      </c>
      <c r="C167">
        <v>12756</v>
      </c>
      <c r="D167">
        <v>0</v>
      </c>
      <c r="E167" t="s">
        <v>212</v>
      </c>
      <c r="F167" t="s">
        <v>215</v>
      </c>
    </row>
    <row r="168" spans="1:6" x14ac:dyDescent="0.25">
      <c r="A168">
        <v>165</v>
      </c>
      <c r="B168" t="s">
        <v>219</v>
      </c>
      <c r="C168">
        <v>12756</v>
      </c>
      <c r="D168">
        <v>0</v>
      </c>
      <c r="E168" t="s">
        <v>212</v>
      </c>
      <c r="F168" t="s">
        <v>215</v>
      </c>
    </row>
    <row r="169" spans="1:6" x14ac:dyDescent="0.25">
      <c r="A169">
        <v>166</v>
      </c>
      <c r="B169" t="s">
        <v>219</v>
      </c>
      <c r="C169">
        <v>11217.96</v>
      </c>
      <c r="D169">
        <v>0</v>
      </c>
      <c r="E169" t="s">
        <v>212</v>
      </c>
      <c r="F169" t="s">
        <v>215</v>
      </c>
    </row>
    <row r="170" spans="1:6" x14ac:dyDescent="0.25">
      <c r="A170">
        <v>167</v>
      </c>
      <c r="B170" t="s">
        <v>219</v>
      </c>
      <c r="C170">
        <v>12130.67</v>
      </c>
      <c r="D170">
        <v>0</v>
      </c>
      <c r="E170" t="s">
        <v>212</v>
      </c>
      <c r="F170" t="s">
        <v>215</v>
      </c>
    </row>
    <row r="171" spans="1:6" x14ac:dyDescent="0.25">
      <c r="A171">
        <v>168</v>
      </c>
      <c r="B171" t="s">
        <v>219</v>
      </c>
      <c r="C171">
        <v>12130.67</v>
      </c>
      <c r="D171">
        <v>0</v>
      </c>
      <c r="E171" t="s">
        <v>212</v>
      </c>
      <c r="F171" t="s">
        <v>215</v>
      </c>
    </row>
    <row r="172" spans="1:6" x14ac:dyDescent="0.25">
      <c r="A172">
        <v>169</v>
      </c>
      <c r="B172" t="s">
        <v>219</v>
      </c>
      <c r="C172">
        <v>3141.4</v>
      </c>
      <c r="D172">
        <v>0</v>
      </c>
      <c r="E172" t="s">
        <v>212</v>
      </c>
      <c r="F172" t="s">
        <v>215</v>
      </c>
    </row>
    <row r="173" spans="1:6" x14ac:dyDescent="0.25">
      <c r="A173">
        <v>170</v>
      </c>
      <c r="B173" t="s">
        <v>219</v>
      </c>
      <c r="C173">
        <v>9902.92</v>
      </c>
      <c r="D173">
        <v>0</v>
      </c>
      <c r="E173" t="s">
        <v>212</v>
      </c>
      <c r="F173" t="s">
        <v>215</v>
      </c>
    </row>
    <row r="174" spans="1:6" x14ac:dyDescent="0.25">
      <c r="A174">
        <v>171</v>
      </c>
      <c r="B174" t="s">
        <v>219</v>
      </c>
      <c r="C174">
        <v>11198.67</v>
      </c>
      <c r="D174">
        <v>0</v>
      </c>
      <c r="E174" t="s">
        <v>212</v>
      </c>
      <c r="F174" t="s">
        <v>215</v>
      </c>
    </row>
    <row r="175" spans="1:6" x14ac:dyDescent="0.25">
      <c r="A175">
        <v>172</v>
      </c>
      <c r="B175" t="s">
        <v>219</v>
      </c>
      <c r="C175">
        <v>9848.51</v>
      </c>
      <c r="D175">
        <v>0</v>
      </c>
      <c r="E175" t="s">
        <v>212</v>
      </c>
      <c r="F175" t="s">
        <v>215</v>
      </c>
    </row>
    <row r="176" spans="1:6" x14ac:dyDescent="0.25">
      <c r="A176">
        <v>173</v>
      </c>
      <c r="B176" t="s">
        <v>219</v>
      </c>
      <c r="C176">
        <v>9059.5400000000009</v>
      </c>
      <c r="D176">
        <v>0</v>
      </c>
      <c r="E176" t="s">
        <v>212</v>
      </c>
      <c r="F176" t="s">
        <v>215</v>
      </c>
    </row>
    <row r="177" spans="1:6" x14ac:dyDescent="0.25">
      <c r="A177">
        <v>174</v>
      </c>
      <c r="B177" t="s">
        <v>219</v>
      </c>
      <c r="C177">
        <v>9957.33</v>
      </c>
      <c r="D177">
        <v>0</v>
      </c>
      <c r="E177" t="s">
        <v>212</v>
      </c>
      <c r="F177" t="s">
        <v>215</v>
      </c>
    </row>
    <row r="178" spans="1:6" x14ac:dyDescent="0.25">
      <c r="A178">
        <v>175</v>
      </c>
      <c r="B178" t="s">
        <v>219</v>
      </c>
      <c r="C178">
        <v>5822.05</v>
      </c>
      <c r="D178">
        <v>0</v>
      </c>
      <c r="E178" t="s">
        <v>212</v>
      </c>
      <c r="F178" t="s">
        <v>215</v>
      </c>
    </row>
    <row r="179" spans="1:6" x14ac:dyDescent="0.25">
      <c r="A179">
        <v>176</v>
      </c>
      <c r="B179" t="s">
        <v>219</v>
      </c>
      <c r="C179">
        <v>9957.33</v>
      </c>
      <c r="D179">
        <v>0</v>
      </c>
      <c r="E179" t="s">
        <v>212</v>
      </c>
      <c r="F179" t="s">
        <v>215</v>
      </c>
    </row>
    <row r="180" spans="1:6" x14ac:dyDescent="0.25">
      <c r="A180">
        <v>177</v>
      </c>
      <c r="B180" t="s">
        <v>219</v>
      </c>
      <c r="C180">
        <v>11198.67</v>
      </c>
      <c r="D180">
        <v>0</v>
      </c>
      <c r="E180" t="s">
        <v>212</v>
      </c>
      <c r="F180" t="s">
        <v>215</v>
      </c>
    </row>
    <row r="181" spans="1:6" x14ac:dyDescent="0.25">
      <c r="A181">
        <v>178</v>
      </c>
      <c r="B181" t="s">
        <v>219</v>
      </c>
      <c r="C181">
        <v>9848.51</v>
      </c>
      <c r="D181">
        <v>0</v>
      </c>
      <c r="E181" t="s">
        <v>212</v>
      </c>
      <c r="F181" t="s">
        <v>215</v>
      </c>
    </row>
    <row r="182" spans="1:6" x14ac:dyDescent="0.25">
      <c r="A182">
        <v>179</v>
      </c>
      <c r="B182" t="s">
        <v>219</v>
      </c>
      <c r="C182">
        <v>2911.02</v>
      </c>
      <c r="D182">
        <v>0</v>
      </c>
      <c r="E182" t="s">
        <v>212</v>
      </c>
      <c r="F182" t="s">
        <v>215</v>
      </c>
    </row>
    <row r="183" spans="1:6" x14ac:dyDescent="0.25">
      <c r="A183">
        <v>180</v>
      </c>
      <c r="B183" t="s">
        <v>219</v>
      </c>
      <c r="C183">
        <v>3319.11</v>
      </c>
      <c r="D183">
        <v>0</v>
      </c>
      <c r="E183" t="s">
        <v>212</v>
      </c>
      <c r="F183" t="s">
        <v>215</v>
      </c>
    </row>
    <row r="184" spans="1:6" x14ac:dyDescent="0.25">
      <c r="A184">
        <v>181</v>
      </c>
      <c r="B184" t="s">
        <v>219</v>
      </c>
      <c r="C184">
        <v>9848.51</v>
      </c>
      <c r="D184">
        <v>0</v>
      </c>
      <c r="E184" t="s">
        <v>212</v>
      </c>
      <c r="F184" t="s">
        <v>215</v>
      </c>
    </row>
    <row r="185" spans="1:6" x14ac:dyDescent="0.25">
      <c r="A185">
        <v>182</v>
      </c>
      <c r="B185" t="s">
        <v>219</v>
      </c>
      <c r="C185">
        <v>9848.51</v>
      </c>
      <c r="D185">
        <v>0</v>
      </c>
      <c r="E185" t="s">
        <v>212</v>
      </c>
      <c r="F185" t="s">
        <v>215</v>
      </c>
    </row>
    <row r="186" spans="1:6" x14ac:dyDescent="0.25">
      <c r="A186">
        <v>183</v>
      </c>
      <c r="B186" t="s">
        <v>219</v>
      </c>
      <c r="C186">
        <v>11198.67</v>
      </c>
      <c r="D186">
        <v>0</v>
      </c>
      <c r="E186" t="s">
        <v>212</v>
      </c>
      <c r="F186" t="s">
        <v>215</v>
      </c>
    </row>
    <row r="187" spans="1:6" x14ac:dyDescent="0.25">
      <c r="A187">
        <v>184</v>
      </c>
      <c r="B187" t="s">
        <v>219</v>
      </c>
      <c r="C187">
        <v>11198.67</v>
      </c>
      <c r="D187">
        <v>0</v>
      </c>
      <c r="E187" t="s">
        <v>212</v>
      </c>
      <c r="F187" t="s">
        <v>215</v>
      </c>
    </row>
    <row r="188" spans="1:6" x14ac:dyDescent="0.25">
      <c r="A188">
        <v>185</v>
      </c>
      <c r="B188" t="s">
        <v>219</v>
      </c>
      <c r="C188">
        <v>2094.85</v>
      </c>
      <c r="D188">
        <v>0</v>
      </c>
      <c r="E188" t="s">
        <v>212</v>
      </c>
      <c r="F188" t="s">
        <v>215</v>
      </c>
    </row>
    <row r="189" spans="1:6" x14ac:dyDescent="0.25">
      <c r="A189">
        <v>186</v>
      </c>
      <c r="B189" t="s">
        <v>219</v>
      </c>
      <c r="C189">
        <v>9848.51</v>
      </c>
      <c r="D189">
        <v>0</v>
      </c>
      <c r="E189" t="s">
        <v>212</v>
      </c>
      <c r="F189" t="s">
        <v>215</v>
      </c>
    </row>
    <row r="190" spans="1:6" x14ac:dyDescent="0.25">
      <c r="A190">
        <v>187</v>
      </c>
      <c r="B190" t="s">
        <v>219</v>
      </c>
      <c r="C190">
        <v>11198.67</v>
      </c>
      <c r="D190">
        <v>0</v>
      </c>
      <c r="E190" t="s">
        <v>212</v>
      </c>
      <c r="F190" t="s">
        <v>215</v>
      </c>
    </row>
    <row r="191" spans="1:6" x14ac:dyDescent="0.25">
      <c r="A191">
        <v>188</v>
      </c>
      <c r="B191" t="s">
        <v>219</v>
      </c>
      <c r="C191">
        <v>11168.07</v>
      </c>
      <c r="D191">
        <v>0</v>
      </c>
      <c r="E191" t="s">
        <v>212</v>
      </c>
      <c r="F191" t="s">
        <v>215</v>
      </c>
    </row>
    <row r="192" spans="1:6" x14ac:dyDescent="0.25">
      <c r="A192">
        <v>189</v>
      </c>
      <c r="B192" t="s">
        <v>219</v>
      </c>
      <c r="C192">
        <v>11137.47</v>
      </c>
      <c r="D192">
        <v>0</v>
      </c>
      <c r="E192" t="s">
        <v>212</v>
      </c>
      <c r="F192" t="s">
        <v>215</v>
      </c>
    </row>
    <row r="193" spans="1:6" x14ac:dyDescent="0.25">
      <c r="A193">
        <v>190</v>
      </c>
      <c r="B193" t="s">
        <v>219</v>
      </c>
      <c r="C193">
        <v>11198.67</v>
      </c>
      <c r="D193">
        <v>0</v>
      </c>
      <c r="E193" t="s">
        <v>212</v>
      </c>
      <c r="F193" t="s">
        <v>215</v>
      </c>
    </row>
    <row r="194" spans="1:6" x14ac:dyDescent="0.25">
      <c r="A194">
        <v>191</v>
      </c>
      <c r="B194" t="s">
        <v>219</v>
      </c>
      <c r="C194">
        <v>9413.2199999999993</v>
      </c>
      <c r="D194">
        <v>0</v>
      </c>
      <c r="E194" t="s">
        <v>212</v>
      </c>
      <c r="F194" t="s">
        <v>215</v>
      </c>
    </row>
    <row r="195" spans="1:6" x14ac:dyDescent="0.25">
      <c r="A195">
        <v>192</v>
      </c>
      <c r="B195" t="s">
        <v>219</v>
      </c>
      <c r="C195">
        <v>9617.26</v>
      </c>
      <c r="D195">
        <v>0</v>
      </c>
      <c r="E195" t="s">
        <v>212</v>
      </c>
      <c r="F195" t="s">
        <v>215</v>
      </c>
    </row>
    <row r="196" spans="1:6" x14ac:dyDescent="0.25">
      <c r="A196">
        <v>193</v>
      </c>
      <c r="B196" t="s">
        <v>219</v>
      </c>
      <c r="C196">
        <v>6991.9</v>
      </c>
      <c r="D196">
        <v>0</v>
      </c>
      <c r="E196" t="s">
        <v>212</v>
      </c>
      <c r="F196" t="s">
        <v>215</v>
      </c>
    </row>
    <row r="197" spans="1:6" x14ac:dyDescent="0.25">
      <c r="A197">
        <v>194</v>
      </c>
      <c r="B197" t="s">
        <v>219</v>
      </c>
      <c r="C197">
        <v>11198.67</v>
      </c>
      <c r="D197">
        <v>0</v>
      </c>
      <c r="E197" t="s">
        <v>212</v>
      </c>
      <c r="F197" t="s">
        <v>215</v>
      </c>
    </row>
    <row r="198" spans="1:6" x14ac:dyDescent="0.25">
      <c r="A198">
        <v>195</v>
      </c>
      <c r="B198" t="s">
        <v>219</v>
      </c>
      <c r="C198">
        <v>11198.67</v>
      </c>
      <c r="D198">
        <v>0</v>
      </c>
      <c r="E198" t="s">
        <v>212</v>
      </c>
      <c r="F198" t="s">
        <v>215</v>
      </c>
    </row>
    <row r="199" spans="1:6" x14ac:dyDescent="0.25">
      <c r="A199">
        <v>196</v>
      </c>
      <c r="B199" t="s">
        <v>219</v>
      </c>
      <c r="C199">
        <v>2502.94</v>
      </c>
      <c r="D199">
        <v>0</v>
      </c>
      <c r="E199" t="s">
        <v>212</v>
      </c>
      <c r="F199" t="s">
        <v>215</v>
      </c>
    </row>
    <row r="200" spans="1:6" x14ac:dyDescent="0.25">
      <c r="A200">
        <v>197</v>
      </c>
      <c r="B200" t="s">
        <v>219</v>
      </c>
      <c r="C200">
        <v>2502.94</v>
      </c>
      <c r="D200">
        <v>0</v>
      </c>
      <c r="E200" t="s">
        <v>212</v>
      </c>
      <c r="F200" t="s">
        <v>215</v>
      </c>
    </row>
    <row r="201" spans="1:6" x14ac:dyDescent="0.25">
      <c r="A201">
        <v>198</v>
      </c>
      <c r="B201" t="s">
        <v>219</v>
      </c>
      <c r="C201">
        <v>10464.33</v>
      </c>
      <c r="D201">
        <v>0</v>
      </c>
      <c r="E201" t="s">
        <v>212</v>
      </c>
      <c r="F201" t="s">
        <v>215</v>
      </c>
    </row>
    <row r="202" spans="1:6" x14ac:dyDescent="0.25">
      <c r="A202">
        <v>199</v>
      </c>
      <c r="B202" t="s">
        <v>219</v>
      </c>
      <c r="C202">
        <v>11106.87</v>
      </c>
      <c r="D202">
        <v>0</v>
      </c>
      <c r="E202" t="s">
        <v>212</v>
      </c>
      <c r="F202" t="s">
        <v>215</v>
      </c>
    </row>
    <row r="203" spans="1:6" x14ac:dyDescent="0.25">
      <c r="A203">
        <v>200</v>
      </c>
      <c r="B203" t="s">
        <v>219</v>
      </c>
      <c r="C203">
        <v>11198.67</v>
      </c>
      <c r="D203">
        <v>0</v>
      </c>
      <c r="E203" t="s">
        <v>212</v>
      </c>
      <c r="F203" t="s">
        <v>215</v>
      </c>
    </row>
    <row r="204" spans="1:6" x14ac:dyDescent="0.25">
      <c r="A204">
        <v>201</v>
      </c>
      <c r="B204" t="s">
        <v>219</v>
      </c>
      <c r="C204">
        <v>9957.33</v>
      </c>
      <c r="D204">
        <v>0</v>
      </c>
      <c r="E204" t="s">
        <v>212</v>
      </c>
      <c r="F204" t="s">
        <v>215</v>
      </c>
    </row>
    <row r="205" spans="1:6" x14ac:dyDescent="0.25">
      <c r="A205">
        <v>202</v>
      </c>
      <c r="B205" t="s">
        <v>219</v>
      </c>
      <c r="C205">
        <v>11198.67</v>
      </c>
      <c r="D205">
        <v>0</v>
      </c>
      <c r="E205" t="s">
        <v>212</v>
      </c>
      <c r="F205" t="s">
        <v>215</v>
      </c>
    </row>
    <row r="206" spans="1:6" x14ac:dyDescent="0.25">
      <c r="A206">
        <v>203</v>
      </c>
      <c r="B206" t="s">
        <v>741</v>
      </c>
      <c r="C206">
        <v>0</v>
      </c>
      <c r="D206">
        <v>0</v>
      </c>
      <c r="E206" t="s">
        <v>212</v>
      </c>
      <c r="F206"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206"/>
  <sheetViews>
    <sheetView topLeftCell="A3" workbookViewId="0">
      <selection activeCell="A3" sqref="A3"/>
    </sheetView>
  </sheetViews>
  <sheetFormatPr baseColWidth="10" defaultColWidth="9.140625" defaultRowHeight="15" x14ac:dyDescent="0.25"/>
  <cols>
    <col min="1" max="1" width="4"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138</v>
      </c>
      <c r="C2" t="s">
        <v>139</v>
      </c>
      <c r="D2" t="s">
        <v>140</v>
      </c>
      <c r="E2" t="s">
        <v>141</v>
      </c>
      <c r="F2" t="s">
        <v>142</v>
      </c>
    </row>
    <row r="3" spans="1:6" x14ac:dyDescent="0.25">
      <c r="A3" s="1" t="s">
        <v>98</v>
      </c>
      <c r="B3" s="1" t="s">
        <v>143</v>
      </c>
      <c r="C3" s="1" t="s">
        <v>144</v>
      </c>
      <c r="D3" s="1" t="s">
        <v>145</v>
      </c>
      <c r="E3" s="1" t="s">
        <v>146</v>
      </c>
      <c r="F3" s="1" t="s">
        <v>147</v>
      </c>
    </row>
    <row r="4" spans="1:6" x14ac:dyDescent="0.25">
      <c r="A4">
        <v>1</v>
      </c>
      <c r="B4" t="s">
        <v>220</v>
      </c>
      <c r="C4" s="4">
        <v>0</v>
      </c>
      <c r="D4">
        <v>0</v>
      </c>
      <c r="E4" t="s">
        <v>212</v>
      </c>
      <c r="F4" t="s">
        <v>215</v>
      </c>
    </row>
    <row r="5" spans="1:6" x14ac:dyDescent="0.25">
      <c r="A5">
        <v>2</v>
      </c>
      <c r="B5" t="s">
        <v>220</v>
      </c>
      <c r="C5" s="4">
        <v>0</v>
      </c>
      <c r="D5">
        <v>0</v>
      </c>
      <c r="E5" t="s">
        <v>212</v>
      </c>
      <c r="F5" t="s">
        <v>215</v>
      </c>
    </row>
    <row r="6" spans="1:6" x14ac:dyDescent="0.25">
      <c r="A6">
        <v>3</v>
      </c>
      <c r="B6" t="s">
        <v>220</v>
      </c>
      <c r="C6" s="4">
        <v>0</v>
      </c>
      <c r="D6">
        <v>0</v>
      </c>
      <c r="E6" t="s">
        <v>212</v>
      </c>
      <c r="F6" t="s">
        <v>215</v>
      </c>
    </row>
    <row r="7" spans="1:6" x14ac:dyDescent="0.25">
      <c r="A7">
        <v>4</v>
      </c>
      <c r="B7" t="s">
        <v>220</v>
      </c>
      <c r="C7" s="4">
        <v>0</v>
      </c>
      <c r="D7">
        <v>0</v>
      </c>
      <c r="E7" t="s">
        <v>212</v>
      </c>
      <c r="F7" t="s">
        <v>215</v>
      </c>
    </row>
    <row r="8" spans="1:6" x14ac:dyDescent="0.25">
      <c r="A8">
        <v>5</v>
      </c>
      <c r="B8" t="s">
        <v>220</v>
      </c>
      <c r="C8" s="4">
        <v>0</v>
      </c>
      <c r="D8">
        <v>0</v>
      </c>
      <c r="E8" t="s">
        <v>212</v>
      </c>
      <c r="F8" t="s">
        <v>215</v>
      </c>
    </row>
    <row r="9" spans="1:6" x14ac:dyDescent="0.25">
      <c r="A9">
        <v>6</v>
      </c>
      <c r="B9" t="s">
        <v>220</v>
      </c>
      <c r="C9" s="4">
        <v>0</v>
      </c>
      <c r="D9">
        <v>0</v>
      </c>
      <c r="E9" t="s">
        <v>212</v>
      </c>
      <c r="F9" t="s">
        <v>215</v>
      </c>
    </row>
    <row r="10" spans="1:6" x14ac:dyDescent="0.25">
      <c r="A10">
        <v>7</v>
      </c>
      <c r="B10" t="s">
        <v>220</v>
      </c>
      <c r="C10" s="4">
        <v>0</v>
      </c>
      <c r="D10">
        <v>0</v>
      </c>
      <c r="E10" t="s">
        <v>212</v>
      </c>
      <c r="F10" t="s">
        <v>215</v>
      </c>
    </row>
    <row r="11" spans="1:6" x14ac:dyDescent="0.25">
      <c r="A11">
        <v>8</v>
      </c>
      <c r="B11" t="s">
        <v>220</v>
      </c>
      <c r="C11" s="4">
        <v>0</v>
      </c>
      <c r="D11">
        <v>0</v>
      </c>
      <c r="E11" t="s">
        <v>212</v>
      </c>
      <c r="F11" t="s">
        <v>215</v>
      </c>
    </row>
    <row r="12" spans="1:6" x14ac:dyDescent="0.25">
      <c r="A12">
        <v>9</v>
      </c>
      <c r="B12" t="s">
        <v>220</v>
      </c>
      <c r="C12" s="4">
        <v>0</v>
      </c>
      <c r="D12">
        <v>0</v>
      </c>
      <c r="E12" t="s">
        <v>212</v>
      </c>
      <c r="F12" t="s">
        <v>215</v>
      </c>
    </row>
    <row r="13" spans="1:6" x14ac:dyDescent="0.25">
      <c r="A13">
        <v>10</v>
      </c>
      <c r="B13" t="s">
        <v>220</v>
      </c>
      <c r="C13" s="4">
        <v>0</v>
      </c>
      <c r="D13">
        <v>0</v>
      </c>
      <c r="E13" t="s">
        <v>212</v>
      </c>
      <c r="F13" t="s">
        <v>215</v>
      </c>
    </row>
    <row r="14" spans="1:6" x14ac:dyDescent="0.25">
      <c r="A14">
        <v>11</v>
      </c>
      <c r="B14" t="s">
        <v>220</v>
      </c>
      <c r="C14" s="4">
        <v>0</v>
      </c>
      <c r="D14">
        <v>0</v>
      </c>
      <c r="E14" t="s">
        <v>212</v>
      </c>
      <c r="F14" t="s">
        <v>215</v>
      </c>
    </row>
    <row r="15" spans="1:6" x14ac:dyDescent="0.25">
      <c r="A15">
        <v>12</v>
      </c>
      <c r="B15" t="s">
        <v>220</v>
      </c>
      <c r="C15" s="4">
        <v>0</v>
      </c>
      <c r="D15">
        <v>0</v>
      </c>
      <c r="E15" t="s">
        <v>212</v>
      </c>
      <c r="F15" t="s">
        <v>215</v>
      </c>
    </row>
    <row r="16" spans="1:6" x14ac:dyDescent="0.25">
      <c r="A16">
        <v>13</v>
      </c>
      <c r="B16" t="s">
        <v>220</v>
      </c>
      <c r="C16" s="4">
        <v>0</v>
      </c>
      <c r="D16">
        <v>0</v>
      </c>
      <c r="E16" t="s">
        <v>212</v>
      </c>
      <c r="F16" t="s">
        <v>215</v>
      </c>
    </row>
    <row r="17" spans="1:6" x14ac:dyDescent="0.25">
      <c r="A17">
        <v>14</v>
      </c>
      <c r="B17" t="s">
        <v>220</v>
      </c>
      <c r="C17" s="4">
        <v>0</v>
      </c>
      <c r="D17">
        <v>0</v>
      </c>
      <c r="E17" t="s">
        <v>212</v>
      </c>
      <c r="F17" t="s">
        <v>215</v>
      </c>
    </row>
    <row r="18" spans="1:6" x14ac:dyDescent="0.25">
      <c r="A18">
        <v>15</v>
      </c>
      <c r="B18" t="s">
        <v>220</v>
      </c>
      <c r="C18" s="4">
        <v>0</v>
      </c>
      <c r="D18">
        <v>0</v>
      </c>
      <c r="E18" t="s">
        <v>212</v>
      </c>
      <c r="F18" t="s">
        <v>215</v>
      </c>
    </row>
    <row r="19" spans="1:6" x14ac:dyDescent="0.25">
      <c r="A19">
        <v>16</v>
      </c>
      <c r="B19" t="s">
        <v>220</v>
      </c>
      <c r="C19" s="4">
        <v>0</v>
      </c>
      <c r="D19">
        <v>0</v>
      </c>
      <c r="E19" t="s">
        <v>212</v>
      </c>
      <c r="F19" t="s">
        <v>215</v>
      </c>
    </row>
    <row r="20" spans="1:6" x14ac:dyDescent="0.25">
      <c r="A20">
        <v>17</v>
      </c>
      <c r="B20" t="s">
        <v>220</v>
      </c>
      <c r="C20" s="4">
        <v>0</v>
      </c>
      <c r="D20">
        <v>0</v>
      </c>
      <c r="E20" t="s">
        <v>212</v>
      </c>
      <c r="F20" t="s">
        <v>215</v>
      </c>
    </row>
    <row r="21" spans="1:6" x14ac:dyDescent="0.25">
      <c r="A21">
        <v>18</v>
      </c>
      <c r="B21" t="s">
        <v>220</v>
      </c>
      <c r="C21" s="4">
        <v>0</v>
      </c>
      <c r="D21">
        <v>0</v>
      </c>
      <c r="E21" t="s">
        <v>212</v>
      </c>
      <c r="F21" t="s">
        <v>215</v>
      </c>
    </row>
    <row r="22" spans="1:6" x14ac:dyDescent="0.25">
      <c r="A22">
        <v>19</v>
      </c>
      <c r="B22" t="s">
        <v>220</v>
      </c>
      <c r="C22" s="4">
        <v>0</v>
      </c>
      <c r="D22">
        <v>0</v>
      </c>
      <c r="E22" t="s">
        <v>212</v>
      </c>
      <c r="F22" t="s">
        <v>215</v>
      </c>
    </row>
    <row r="23" spans="1:6" x14ac:dyDescent="0.25">
      <c r="A23">
        <v>20</v>
      </c>
      <c r="B23" t="s">
        <v>220</v>
      </c>
      <c r="C23" s="4">
        <v>0</v>
      </c>
      <c r="D23">
        <v>0</v>
      </c>
      <c r="E23" t="s">
        <v>212</v>
      </c>
      <c r="F23" t="s">
        <v>215</v>
      </c>
    </row>
    <row r="24" spans="1:6" x14ac:dyDescent="0.25">
      <c r="A24">
        <v>21</v>
      </c>
      <c r="B24" t="s">
        <v>220</v>
      </c>
      <c r="C24" s="4">
        <v>0</v>
      </c>
      <c r="D24">
        <v>0</v>
      </c>
      <c r="E24" t="s">
        <v>212</v>
      </c>
      <c r="F24" t="s">
        <v>215</v>
      </c>
    </row>
    <row r="25" spans="1:6" x14ac:dyDescent="0.25">
      <c r="A25">
        <v>22</v>
      </c>
      <c r="B25" t="s">
        <v>220</v>
      </c>
      <c r="C25" s="4">
        <v>0</v>
      </c>
      <c r="D25">
        <v>0</v>
      </c>
      <c r="E25" t="s">
        <v>212</v>
      </c>
      <c r="F25" t="s">
        <v>215</v>
      </c>
    </row>
    <row r="26" spans="1:6" x14ac:dyDescent="0.25">
      <c r="A26">
        <v>23</v>
      </c>
      <c r="B26" t="s">
        <v>220</v>
      </c>
      <c r="C26" s="4">
        <v>0</v>
      </c>
      <c r="D26">
        <v>0</v>
      </c>
      <c r="E26" t="s">
        <v>212</v>
      </c>
      <c r="F26" t="s">
        <v>215</v>
      </c>
    </row>
    <row r="27" spans="1:6" x14ac:dyDescent="0.25">
      <c r="A27">
        <v>24</v>
      </c>
      <c r="B27" t="s">
        <v>220</v>
      </c>
      <c r="C27" s="4">
        <v>0</v>
      </c>
      <c r="D27">
        <v>0</v>
      </c>
      <c r="E27" t="s">
        <v>212</v>
      </c>
      <c r="F27" t="s">
        <v>215</v>
      </c>
    </row>
    <row r="28" spans="1:6" x14ac:dyDescent="0.25">
      <c r="A28">
        <v>25</v>
      </c>
      <c r="B28" t="s">
        <v>220</v>
      </c>
      <c r="C28" s="4">
        <v>0</v>
      </c>
      <c r="D28">
        <v>0</v>
      </c>
      <c r="E28" t="s">
        <v>212</v>
      </c>
      <c r="F28" t="s">
        <v>215</v>
      </c>
    </row>
    <row r="29" spans="1:6" x14ac:dyDescent="0.25">
      <c r="A29">
        <v>26</v>
      </c>
      <c r="B29" t="s">
        <v>220</v>
      </c>
      <c r="C29" s="4">
        <v>0</v>
      </c>
      <c r="D29">
        <v>0</v>
      </c>
      <c r="E29" t="s">
        <v>212</v>
      </c>
      <c r="F29" t="s">
        <v>215</v>
      </c>
    </row>
    <row r="30" spans="1:6" x14ac:dyDescent="0.25">
      <c r="A30">
        <v>27</v>
      </c>
      <c r="B30" t="s">
        <v>220</v>
      </c>
      <c r="C30" s="4">
        <v>0</v>
      </c>
      <c r="D30">
        <v>0</v>
      </c>
      <c r="E30" t="s">
        <v>212</v>
      </c>
      <c r="F30" t="s">
        <v>215</v>
      </c>
    </row>
    <row r="31" spans="1:6" x14ac:dyDescent="0.25">
      <c r="A31">
        <v>28</v>
      </c>
      <c r="B31" t="s">
        <v>220</v>
      </c>
      <c r="C31" s="4">
        <v>0</v>
      </c>
      <c r="D31">
        <v>0</v>
      </c>
      <c r="E31" t="s">
        <v>212</v>
      </c>
      <c r="F31" t="s">
        <v>215</v>
      </c>
    </row>
    <row r="32" spans="1:6" x14ac:dyDescent="0.25">
      <c r="A32">
        <v>29</v>
      </c>
      <c r="B32" t="s">
        <v>220</v>
      </c>
      <c r="C32" s="4">
        <v>0</v>
      </c>
      <c r="D32">
        <v>0</v>
      </c>
      <c r="E32" t="s">
        <v>212</v>
      </c>
      <c r="F32" t="s">
        <v>215</v>
      </c>
    </row>
    <row r="33" spans="1:6" x14ac:dyDescent="0.25">
      <c r="A33">
        <v>30</v>
      </c>
      <c r="B33" t="s">
        <v>220</v>
      </c>
      <c r="C33" s="4">
        <v>0</v>
      </c>
      <c r="D33">
        <v>0</v>
      </c>
      <c r="E33" t="s">
        <v>212</v>
      </c>
      <c r="F33" t="s">
        <v>215</v>
      </c>
    </row>
    <row r="34" spans="1:6" x14ac:dyDescent="0.25">
      <c r="A34">
        <v>31</v>
      </c>
      <c r="B34" t="s">
        <v>220</v>
      </c>
      <c r="C34" s="4">
        <v>0</v>
      </c>
      <c r="D34">
        <v>0</v>
      </c>
      <c r="E34" t="s">
        <v>212</v>
      </c>
      <c r="F34" t="s">
        <v>215</v>
      </c>
    </row>
    <row r="35" spans="1:6" x14ac:dyDescent="0.25">
      <c r="A35">
        <v>32</v>
      </c>
      <c r="B35" t="s">
        <v>220</v>
      </c>
      <c r="C35" s="4">
        <v>0</v>
      </c>
      <c r="D35">
        <v>0</v>
      </c>
      <c r="E35" t="s">
        <v>212</v>
      </c>
      <c r="F35" t="s">
        <v>215</v>
      </c>
    </row>
    <row r="36" spans="1:6" x14ac:dyDescent="0.25">
      <c r="A36">
        <v>33</v>
      </c>
      <c r="B36" t="s">
        <v>220</v>
      </c>
      <c r="C36" s="4">
        <v>0</v>
      </c>
      <c r="D36">
        <v>0</v>
      </c>
      <c r="E36" t="s">
        <v>212</v>
      </c>
      <c r="F36" t="s">
        <v>215</v>
      </c>
    </row>
    <row r="37" spans="1:6" x14ac:dyDescent="0.25">
      <c r="A37">
        <v>34</v>
      </c>
      <c r="B37" t="s">
        <v>220</v>
      </c>
      <c r="C37" s="4">
        <v>0</v>
      </c>
      <c r="D37">
        <v>0</v>
      </c>
      <c r="E37" t="s">
        <v>212</v>
      </c>
      <c r="F37" t="s">
        <v>215</v>
      </c>
    </row>
    <row r="38" spans="1:6" x14ac:dyDescent="0.25">
      <c r="A38">
        <v>35</v>
      </c>
      <c r="B38" t="s">
        <v>220</v>
      </c>
      <c r="C38" s="4">
        <v>0</v>
      </c>
      <c r="D38">
        <v>0</v>
      </c>
      <c r="E38" t="s">
        <v>212</v>
      </c>
      <c r="F38" t="s">
        <v>215</v>
      </c>
    </row>
    <row r="39" spans="1:6" x14ac:dyDescent="0.25">
      <c r="A39">
        <v>36</v>
      </c>
      <c r="B39" t="s">
        <v>220</v>
      </c>
      <c r="C39" s="4">
        <v>0</v>
      </c>
      <c r="D39">
        <v>0</v>
      </c>
      <c r="E39" t="s">
        <v>212</v>
      </c>
      <c r="F39" t="s">
        <v>215</v>
      </c>
    </row>
    <row r="40" spans="1:6" x14ac:dyDescent="0.25">
      <c r="A40">
        <v>37</v>
      </c>
      <c r="B40" t="s">
        <v>220</v>
      </c>
      <c r="C40" s="4">
        <v>0</v>
      </c>
      <c r="D40">
        <v>0</v>
      </c>
      <c r="E40" t="s">
        <v>212</v>
      </c>
      <c r="F40" t="s">
        <v>215</v>
      </c>
    </row>
    <row r="41" spans="1:6" x14ac:dyDescent="0.25">
      <c r="A41">
        <v>38</v>
      </c>
      <c r="B41" t="s">
        <v>220</v>
      </c>
      <c r="C41" s="4">
        <v>0</v>
      </c>
      <c r="D41">
        <v>0</v>
      </c>
      <c r="E41" t="s">
        <v>212</v>
      </c>
      <c r="F41" t="s">
        <v>215</v>
      </c>
    </row>
    <row r="42" spans="1:6" x14ac:dyDescent="0.25">
      <c r="A42">
        <v>39</v>
      </c>
      <c r="B42" t="s">
        <v>220</v>
      </c>
      <c r="C42" s="4">
        <v>0</v>
      </c>
      <c r="D42">
        <v>0</v>
      </c>
      <c r="E42" t="s">
        <v>212</v>
      </c>
      <c r="F42" t="s">
        <v>215</v>
      </c>
    </row>
    <row r="43" spans="1:6" x14ac:dyDescent="0.25">
      <c r="A43">
        <v>40</v>
      </c>
      <c r="B43" t="s">
        <v>220</v>
      </c>
      <c r="C43" s="4">
        <v>0</v>
      </c>
      <c r="D43">
        <v>0</v>
      </c>
      <c r="E43" t="s">
        <v>212</v>
      </c>
      <c r="F43" t="s">
        <v>215</v>
      </c>
    </row>
    <row r="44" spans="1:6" x14ac:dyDescent="0.25">
      <c r="A44">
        <v>41</v>
      </c>
      <c r="B44" t="s">
        <v>220</v>
      </c>
      <c r="C44" s="4">
        <v>0</v>
      </c>
      <c r="D44">
        <v>0</v>
      </c>
      <c r="E44" t="s">
        <v>212</v>
      </c>
      <c r="F44" t="s">
        <v>215</v>
      </c>
    </row>
    <row r="45" spans="1:6" x14ac:dyDescent="0.25">
      <c r="A45">
        <v>42</v>
      </c>
      <c r="B45" t="s">
        <v>220</v>
      </c>
      <c r="C45" s="4">
        <v>0</v>
      </c>
      <c r="D45">
        <v>0</v>
      </c>
      <c r="E45" t="s">
        <v>212</v>
      </c>
      <c r="F45" t="s">
        <v>215</v>
      </c>
    </row>
    <row r="46" spans="1:6" x14ac:dyDescent="0.25">
      <c r="A46">
        <v>43</v>
      </c>
      <c r="B46" t="s">
        <v>220</v>
      </c>
      <c r="C46" s="4">
        <v>0</v>
      </c>
      <c r="D46">
        <v>0</v>
      </c>
      <c r="E46" t="s">
        <v>212</v>
      </c>
      <c r="F46" t="s">
        <v>215</v>
      </c>
    </row>
    <row r="47" spans="1:6" x14ac:dyDescent="0.25">
      <c r="A47">
        <v>44</v>
      </c>
      <c r="B47" t="s">
        <v>220</v>
      </c>
      <c r="C47" s="4">
        <v>0</v>
      </c>
      <c r="D47">
        <v>0</v>
      </c>
      <c r="E47" t="s">
        <v>212</v>
      </c>
      <c r="F47" t="s">
        <v>215</v>
      </c>
    </row>
    <row r="48" spans="1:6" x14ac:dyDescent="0.25">
      <c r="A48">
        <v>45</v>
      </c>
      <c r="B48" t="s">
        <v>220</v>
      </c>
      <c r="C48" s="4">
        <v>0</v>
      </c>
      <c r="D48">
        <v>0</v>
      </c>
      <c r="E48" t="s">
        <v>212</v>
      </c>
      <c r="F48" t="s">
        <v>215</v>
      </c>
    </row>
    <row r="49" spans="1:6" x14ac:dyDescent="0.25">
      <c r="A49">
        <v>46</v>
      </c>
      <c r="B49" t="s">
        <v>220</v>
      </c>
      <c r="C49" s="4">
        <v>0</v>
      </c>
      <c r="D49">
        <v>0</v>
      </c>
      <c r="E49" t="s">
        <v>212</v>
      </c>
      <c r="F49" t="s">
        <v>215</v>
      </c>
    </row>
    <row r="50" spans="1:6" x14ac:dyDescent="0.25">
      <c r="A50">
        <v>47</v>
      </c>
      <c r="B50" t="s">
        <v>220</v>
      </c>
      <c r="C50" s="4">
        <v>0</v>
      </c>
      <c r="D50">
        <v>0</v>
      </c>
      <c r="E50" t="s">
        <v>212</v>
      </c>
      <c r="F50" t="s">
        <v>215</v>
      </c>
    </row>
    <row r="51" spans="1:6" x14ac:dyDescent="0.25">
      <c r="A51">
        <v>48</v>
      </c>
      <c r="B51" t="s">
        <v>220</v>
      </c>
      <c r="C51" s="4">
        <v>0</v>
      </c>
      <c r="D51">
        <v>0</v>
      </c>
      <c r="E51" t="s">
        <v>212</v>
      </c>
      <c r="F51" t="s">
        <v>215</v>
      </c>
    </row>
    <row r="52" spans="1:6" x14ac:dyDescent="0.25">
      <c r="A52">
        <v>49</v>
      </c>
      <c r="B52" t="s">
        <v>220</v>
      </c>
      <c r="C52" s="4">
        <v>0</v>
      </c>
      <c r="D52">
        <v>0</v>
      </c>
      <c r="E52" t="s">
        <v>212</v>
      </c>
      <c r="F52" t="s">
        <v>215</v>
      </c>
    </row>
    <row r="53" spans="1:6" x14ac:dyDescent="0.25">
      <c r="A53">
        <v>50</v>
      </c>
      <c r="B53" t="s">
        <v>220</v>
      </c>
      <c r="C53" s="4">
        <v>0</v>
      </c>
      <c r="D53">
        <v>0</v>
      </c>
      <c r="E53" t="s">
        <v>212</v>
      </c>
      <c r="F53" t="s">
        <v>215</v>
      </c>
    </row>
    <row r="54" spans="1:6" x14ac:dyDescent="0.25">
      <c r="A54">
        <v>51</v>
      </c>
      <c r="B54" t="s">
        <v>220</v>
      </c>
      <c r="C54" s="4">
        <v>0</v>
      </c>
      <c r="D54">
        <v>0</v>
      </c>
      <c r="E54" t="s">
        <v>212</v>
      </c>
      <c r="F54" t="s">
        <v>215</v>
      </c>
    </row>
    <row r="55" spans="1:6" x14ac:dyDescent="0.25">
      <c r="A55">
        <v>52</v>
      </c>
      <c r="B55" t="s">
        <v>220</v>
      </c>
      <c r="C55" s="4">
        <v>0</v>
      </c>
      <c r="D55">
        <v>0</v>
      </c>
      <c r="E55" t="s">
        <v>212</v>
      </c>
      <c r="F55" t="s">
        <v>215</v>
      </c>
    </row>
    <row r="56" spans="1:6" x14ac:dyDescent="0.25">
      <c r="A56">
        <v>53</v>
      </c>
      <c r="B56" t="s">
        <v>220</v>
      </c>
      <c r="C56" s="4">
        <v>0</v>
      </c>
      <c r="D56">
        <v>0</v>
      </c>
      <c r="E56" t="s">
        <v>212</v>
      </c>
      <c r="F56" t="s">
        <v>215</v>
      </c>
    </row>
    <row r="57" spans="1:6" x14ac:dyDescent="0.25">
      <c r="A57">
        <v>54</v>
      </c>
      <c r="B57" t="s">
        <v>220</v>
      </c>
      <c r="C57" s="4">
        <v>0</v>
      </c>
      <c r="D57">
        <v>0</v>
      </c>
      <c r="E57" t="s">
        <v>212</v>
      </c>
      <c r="F57" t="s">
        <v>215</v>
      </c>
    </row>
    <row r="58" spans="1:6" x14ac:dyDescent="0.25">
      <c r="A58">
        <v>55</v>
      </c>
      <c r="B58" t="s">
        <v>220</v>
      </c>
      <c r="C58" s="4">
        <v>0</v>
      </c>
      <c r="D58">
        <v>0</v>
      </c>
      <c r="E58" t="s">
        <v>212</v>
      </c>
      <c r="F58" t="s">
        <v>215</v>
      </c>
    </row>
    <row r="59" spans="1:6" x14ac:dyDescent="0.25">
      <c r="A59">
        <v>56</v>
      </c>
      <c r="B59" t="s">
        <v>220</v>
      </c>
      <c r="C59" s="4">
        <v>0</v>
      </c>
      <c r="D59">
        <v>0</v>
      </c>
      <c r="E59" t="s">
        <v>212</v>
      </c>
      <c r="F59" t="s">
        <v>215</v>
      </c>
    </row>
    <row r="60" spans="1:6" x14ac:dyDescent="0.25">
      <c r="A60">
        <v>57</v>
      </c>
      <c r="B60" t="s">
        <v>220</v>
      </c>
      <c r="C60" s="4">
        <v>0</v>
      </c>
      <c r="D60">
        <v>0</v>
      </c>
      <c r="E60" t="s">
        <v>212</v>
      </c>
      <c r="F60" t="s">
        <v>215</v>
      </c>
    </row>
    <row r="61" spans="1:6" x14ac:dyDescent="0.25">
      <c r="A61">
        <v>58</v>
      </c>
      <c r="B61" t="s">
        <v>220</v>
      </c>
      <c r="C61" s="4">
        <v>0</v>
      </c>
      <c r="D61">
        <v>0</v>
      </c>
      <c r="E61" t="s">
        <v>212</v>
      </c>
      <c r="F61" t="s">
        <v>215</v>
      </c>
    </row>
    <row r="62" spans="1:6" x14ac:dyDescent="0.25">
      <c r="A62">
        <v>59</v>
      </c>
      <c r="B62" t="s">
        <v>220</v>
      </c>
      <c r="C62" s="4">
        <v>0</v>
      </c>
      <c r="D62">
        <v>0</v>
      </c>
      <c r="E62" t="s">
        <v>212</v>
      </c>
      <c r="F62" t="s">
        <v>215</v>
      </c>
    </row>
    <row r="63" spans="1:6" x14ac:dyDescent="0.25">
      <c r="A63">
        <v>60</v>
      </c>
      <c r="B63" t="s">
        <v>220</v>
      </c>
      <c r="C63" s="4">
        <v>0</v>
      </c>
      <c r="D63">
        <v>0</v>
      </c>
      <c r="E63" t="s">
        <v>212</v>
      </c>
      <c r="F63" t="s">
        <v>215</v>
      </c>
    </row>
    <row r="64" spans="1:6" x14ac:dyDescent="0.25">
      <c r="A64">
        <v>61</v>
      </c>
      <c r="B64" t="s">
        <v>220</v>
      </c>
      <c r="C64" s="4">
        <v>0</v>
      </c>
      <c r="D64">
        <v>0</v>
      </c>
      <c r="E64" t="s">
        <v>212</v>
      </c>
      <c r="F64" t="s">
        <v>215</v>
      </c>
    </row>
    <row r="65" spans="1:6" x14ac:dyDescent="0.25">
      <c r="A65">
        <v>62</v>
      </c>
      <c r="B65" t="s">
        <v>220</v>
      </c>
      <c r="C65" s="4">
        <v>0</v>
      </c>
      <c r="D65">
        <v>0</v>
      </c>
      <c r="E65" t="s">
        <v>212</v>
      </c>
      <c r="F65" t="s">
        <v>215</v>
      </c>
    </row>
    <row r="66" spans="1:6" x14ac:dyDescent="0.25">
      <c r="A66">
        <v>63</v>
      </c>
      <c r="B66" t="s">
        <v>220</v>
      </c>
      <c r="C66" s="4">
        <v>0</v>
      </c>
      <c r="D66">
        <v>0</v>
      </c>
      <c r="E66" t="s">
        <v>212</v>
      </c>
      <c r="F66" t="s">
        <v>215</v>
      </c>
    </row>
    <row r="67" spans="1:6" x14ac:dyDescent="0.25">
      <c r="A67">
        <v>64</v>
      </c>
      <c r="B67" t="s">
        <v>220</v>
      </c>
      <c r="C67" s="4">
        <v>0</v>
      </c>
      <c r="D67">
        <v>0</v>
      </c>
      <c r="E67" t="s">
        <v>212</v>
      </c>
      <c r="F67" t="s">
        <v>215</v>
      </c>
    </row>
    <row r="68" spans="1:6" x14ac:dyDescent="0.25">
      <c r="A68">
        <v>65</v>
      </c>
      <c r="B68" t="s">
        <v>220</v>
      </c>
      <c r="C68" s="4">
        <v>0</v>
      </c>
      <c r="D68">
        <v>0</v>
      </c>
      <c r="E68" t="s">
        <v>212</v>
      </c>
      <c r="F68" t="s">
        <v>215</v>
      </c>
    </row>
    <row r="69" spans="1:6" x14ac:dyDescent="0.25">
      <c r="A69">
        <v>66</v>
      </c>
      <c r="B69" t="s">
        <v>220</v>
      </c>
      <c r="C69" s="4">
        <v>0</v>
      </c>
      <c r="D69">
        <v>0</v>
      </c>
      <c r="E69" t="s">
        <v>212</v>
      </c>
      <c r="F69" t="s">
        <v>215</v>
      </c>
    </row>
    <row r="70" spans="1:6" x14ac:dyDescent="0.25">
      <c r="A70">
        <v>67</v>
      </c>
      <c r="B70" t="s">
        <v>220</v>
      </c>
      <c r="C70" s="4">
        <v>0</v>
      </c>
      <c r="D70">
        <v>0</v>
      </c>
      <c r="E70" t="s">
        <v>212</v>
      </c>
      <c r="F70" t="s">
        <v>215</v>
      </c>
    </row>
    <row r="71" spans="1:6" x14ac:dyDescent="0.25">
      <c r="A71">
        <v>68</v>
      </c>
      <c r="B71" t="s">
        <v>220</v>
      </c>
      <c r="C71" s="4">
        <v>0</v>
      </c>
      <c r="D71">
        <v>0</v>
      </c>
      <c r="E71" t="s">
        <v>212</v>
      </c>
      <c r="F71" t="s">
        <v>215</v>
      </c>
    </row>
    <row r="72" spans="1:6" x14ac:dyDescent="0.25">
      <c r="A72">
        <v>69</v>
      </c>
      <c r="B72" t="s">
        <v>220</v>
      </c>
      <c r="C72" s="4">
        <v>0</v>
      </c>
      <c r="D72">
        <v>0</v>
      </c>
      <c r="E72" t="s">
        <v>212</v>
      </c>
      <c r="F72" t="s">
        <v>215</v>
      </c>
    </row>
    <row r="73" spans="1:6" x14ac:dyDescent="0.25">
      <c r="A73">
        <v>70</v>
      </c>
      <c r="B73" t="s">
        <v>220</v>
      </c>
      <c r="C73" s="4">
        <v>0</v>
      </c>
      <c r="D73">
        <v>0</v>
      </c>
      <c r="E73" t="s">
        <v>212</v>
      </c>
      <c r="F73" t="s">
        <v>215</v>
      </c>
    </row>
    <row r="74" spans="1:6" x14ac:dyDescent="0.25">
      <c r="A74">
        <v>71</v>
      </c>
      <c r="B74" t="s">
        <v>220</v>
      </c>
      <c r="C74" s="4">
        <v>0</v>
      </c>
      <c r="D74">
        <v>0</v>
      </c>
      <c r="E74" t="s">
        <v>212</v>
      </c>
      <c r="F74" t="s">
        <v>215</v>
      </c>
    </row>
    <row r="75" spans="1:6" x14ac:dyDescent="0.25">
      <c r="A75">
        <v>72</v>
      </c>
      <c r="B75" t="s">
        <v>220</v>
      </c>
      <c r="C75" s="4">
        <v>0</v>
      </c>
      <c r="D75">
        <v>0</v>
      </c>
      <c r="E75" t="s">
        <v>212</v>
      </c>
      <c r="F75" t="s">
        <v>215</v>
      </c>
    </row>
    <row r="76" spans="1:6" x14ac:dyDescent="0.25">
      <c r="A76">
        <v>73</v>
      </c>
      <c r="B76" t="s">
        <v>220</v>
      </c>
      <c r="C76" s="4">
        <v>0</v>
      </c>
      <c r="D76">
        <v>0</v>
      </c>
      <c r="E76" t="s">
        <v>212</v>
      </c>
      <c r="F76" t="s">
        <v>215</v>
      </c>
    </row>
    <row r="77" spans="1:6" x14ac:dyDescent="0.25">
      <c r="A77">
        <v>74</v>
      </c>
      <c r="B77" t="s">
        <v>220</v>
      </c>
      <c r="C77" s="4">
        <v>0</v>
      </c>
      <c r="D77">
        <v>0</v>
      </c>
      <c r="E77" t="s">
        <v>212</v>
      </c>
      <c r="F77" t="s">
        <v>215</v>
      </c>
    </row>
    <row r="78" spans="1:6" x14ac:dyDescent="0.25">
      <c r="A78">
        <v>75</v>
      </c>
      <c r="B78" t="s">
        <v>220</v>
      </c>
      <c r="C78" s="4">
        <v>0</v>
      </c>
      <c r="D78">
        <v>0</v>
      </c>
      <c r="E78" t="s">
        <v>212</v>
      </c>
      <c r="F78" t="s">
        <v>215</v>
      </c>
    </row>
    <row r="79" spans="1:6" x14ac:dyDescent="0.25">
      <c r="A79">
        <v>76</v>
      </c>
      <c r="B79" t="s">
        <v>220</v>
      </c>
      <c r="C79" s="4">
        <v>0</v>
      </c>
      <c r="D79">
        <v>0</v>
      </c>
      <c r="E79" t="s">
        <v>212</v>
      </c>
      <c r="F79" t="s">
        <v>215</v>
      </c>
    </row>
    <row r="80" spans="1:6" x14ac:dyDescent="0.25">
      <c r="A80">
        <v>77</v>
      </c>
      <c r="B80" t="s">
        <v>220</v>
      </c>
      <c r="C80" s="4">
        <v>0</v>
      </c>
      <c r="D80">
        <v>0</v>
      </c>
      <c r="E80" t="s">
        <v>212</v>
      </c>
      <c r="F80" t="s">
        <v>215</v>
      </c>
    </row>
    <row r="81" spans="1:6" x14ac:dyDescent="0.25">
      <c r="A81">
        <v>78</v>
      </c>
      <c r="B81" t="s">
        <v>220</v>
      </c>
      <c r="C81" s="4">
        <v>0</v>
      </c>
      <c r="D81">
        <v>0</v>
      </c>
      <c r="E81" t="s">
        <v>212</v>
      </c>
      <c r="F81" t="s">
        <v>215</v>
      </c>
    </row>
    <row r="82" spans="1:6" x14ac:dyDescent="0.25">
      <c r="A82">
        <v>79</v>
      </c>
      <c r="B82" t="s">
        <v>220</v>
      </c>
      <c r="C82" s="4">
        <v>0</v>
      </c>
      <c r="D82">
        <v>0</v>
      </c>
      <c r="E82" t="s">
        <v>212</v>
      </c>
      <c r="F82" t="s">
        <v>215</v>
      </c>
    </row>
    <row r="83" spans="1:6" x14ac:dyDescent="0.25">
      <c r="A83">
        <v>80</v>
      </c>
      <c r="B83" t="s">
        <v>220</v>
      </c>
      <c r="C83" s="4">
        <v>0</v>
      </c>
      <c r="D83">
        <v>0</v>
      </c>
      <c r="E83" t="s">
        <v>212</v>
      </c>
      <c r="F83" t="s">
        <v>215</v>
      </c>
    </row>
    <row r="84" spans="1:6" x14ac:dyDescent="0.25">
      <c r="A84">
        <v>81</v>
      </c>
      <c r="B84" t="s">
        <v>220</v>
      </c>
      <c r="C84" s="4">
        <v>0</v>
      </c>
      <c r="D84">
        <v>0</v>
      </c>
      <c r="E84" t="s">
        <v>212</v>
      </c>
      <c r="F84" t="s">
        <v>215</v>
      </c>
    </row>
    <row r="85" spans="1:6" x14ac:dyDescent="0.25">
      <c r="A85">
        <v>82</v>
      </c>
      <c r="B85" t="s">
        <v>220</v>
      </c>
      <c r="C85" s="4">
        <v>0</v>
      </c>
      <c r="D85">
        <v>0</v>
      </c>
      <c r="E85" t="s">
        <v>212</v>
      </c>
      <c r="F85" t="s">
        <v>215</v>
      </c>
    </row>
    <row r="86" spans="1:6" x14ac:dyDescent="0.25">
      <c r="A86">
        <v>83</v>
      </c>
      <c r="B86" t="s">
        <v>220</v>
      </c>
      <c r="C86" s="4">
        <v>0</v>
      </c>
      <c r="D86">
        <v>0</v>
      </c>
      <c r="E86" t="s">
        <v>212</v>
      </c>
      <c r="F86" t="s">
        <v>215</v>
      </c>
    </row>
    <row r="87" spans="1:6" x14ac:dyDescent="0.25">
      <c r="A87">
        <v>84</v>
      </c>
      <c r="B87" t="s">
        <v>220</v>
      </c>
      <c r="C87" s="4">
        <v>0</v>
      </c>
      <c r="D87">
        <v>0</v>
      </c>
      <c r="E87" t="s">
        <v>212</v>
      </c>
      <c r="F87" t="s">
        <v>215</v>
      </c>
    </row>
    <row r="88" spans="1:6" x14ac:dyDescent="0.25">
      <c r="A88">
        <v>85</v>
      </c>
      <c r="B88" t="s">
        <v>220</v>
      </c>
      <c r="C88" s="4">
        <v>0</v>
      </c>
      <c r="D88">
        <v>0</v>
      </c>
      <c r="E88" t="s">
        <v>212</v>
      </c>
      <c r="F88" t="s">
        <v>215</v>
      </c>
    </row>
    <row r="89" spans="1:6" x14ac:dyDescent="0.25">
      <c r="A89">
        <v>86</v>
      </c>
      <c r="B89" t="s">
        <v>220</v>
      </c>
      <c r="C89" s="4">
        <v>0</v>
      </c>
      <c r="D89">
        <v>0</v>
      </c>
      <c r="E89" t="s">
        <v>212</v>
      </c>
      <c r="F89" t="s">
        <v>215</v>
      </c>
    </row>
    <row r="90" spans="1:6" x14ac:dyDescent="0.25">
      <c r="A90">
        <v>87</v>
      </c>
      <c r="B90" t="s">
        <v>220</v>
      </c>
      <c r="C90" s="4">
        <v>0</v>
      </c>
      <c r="D90">
        <v>0</v>
      </c>
      <c r="E90" t="s">
        <v>212</v>
      </c>
      <c r="F90" t="s">
        <v>215</v>
      </c>
    </row>
    <row r="91" spans="1:6" x14ac:dyDescent="0.25">
      <c r="A91">
        <v>88</v>
      </c>
      <c r="B91" t="s">
        <v>220</v>
      </c>
      <c r="C91" s="4">
        <v>0</v>
      </c>
      <c r="D91">
        <v>0</v>
      </c>
      <c r="E91" t="s">
        <v>212</v>
      </c>
      <c r="F91" t="s">
        <v>215</v>
      </c>
    </row>
    <row r="92" spans="1:6" x14ac:dyDescent="0.25">
      <c r="A92">
        <v>89</v>
      </c>
      <c r="B92" t="s">
        <v>220</v>
      </c>
      <c r="C92" s="4">
        <v>0</v>
      </c>
      <c r="D92">
        <v>0</v>
      </c>
      <c r="E92" t="s">
        <v>212</v>
      </c>
      <c r="F92" t="s">
        <v>215</v>
      </c>
    </row>
    <row r="93" spans="1:6" x14ac:dyDescent="0.25">
      <c r="A93">
        <v>90</v>
      </c>
      <c r="B93" t="s">
        <v>220</v>
      </c>
      <c r="C93" s="4">
        <v>0</v>
      </c>
      <c r="D93">
        <v>0</v>
      </c>
      <c r="E93" t="s">
        <v>212</v>
      </c>
      <c r="F93" t="s">
        <v>215</v>
      </c>
    </row>
    <row r="94" spans="1:6" x14ac:dyDescent="0.25">
      <c r="A94">
        <v>91</v>
      </c>
      <c r="B94" t="s">
        <v>220</v>
      </c>
      <c r="C94" s="4">
        <v>0</v>
      </c>
      <c r="D94">
        <v>0</v>
      </c>
      <c r="E94" t="s">
        <v>212</v>
      </c>
      <c r="F94" t="s">
        <v>215</v>
      </c>
    </row>
    <row r="95" spans="1:6" x14ac:dyDescent="0.25">
      <c r="A95">
        <v>92</v>
      </c>
      <c r="B95" t="s">
        <v>220</v>
      </c>
      <c r="C95" s="4">
        <v>0</v>
      </c>
      <c r="D95">
        <v>0</v>
      </c>
      <c r="E95" t="s">
        <v>212</v>
      </c>
      <c r="F95" t="s">
        <v>215</v>
      </c>
    </row>
    <row r="96" spans="1:6" x14ac:dyDescent="0.25">
      <c r="A96">
        <v>93</v>
      </c>
      <c r="B96" t="s">
        <v>220</v>
      </c>
      <c r="C96" s="4">
        <v>0</v>
      </c>
      <c r="D96">
        <v>0</v>
      </c>
      <c r="E96" t="s">
        <v>212</v>
      </c>
      <c r="F96" t="s">
        <v>215</v>
      </c>
    </row>
    <row r="97" spans="1:6" x14ac:dyDescent="0.25">
      <c r="A97">
        <v>94</v>
      </c>
      <c r="B97" t="s">
        <v>220</v>
      </c>
      <c r="C97" s="4">
        <v>0</v>
      </c>
      <c r="D97">
        <v>0</v>
      </c>
      <c r="E97" t="s">
        <v>212</v>
      </c>
      <c r="F97" t="s">
        <v>215</v>
      </c>
    </row>
    <row r="98" spans="1:6" x14ac:dyDescent="0.25">
      <c r="A98">
        <v>95</v>
      </c>
      <c r="B98" t="s">
        <v>220</v>
      </c>
      <c r="C98" s="4">
        <v>0</v>
      </c>
      <c r="D98">
        <v>0</v>
      </c>
      <c r="E98" t="s">
        <v>212</v>
      </c>
      <c r="F98" t="s">
        <v>215</v>
      </c>
    </row>
    <row r="99" spans="1:6" x14ac:dyDescent="0.25">
      <c r="A99">
        <v>96</v>
      </c>
      <c r="B99" t="s">
        <v>220</v>
      </c>
      <c r="C99" s="4">
        <v>0</v>
      </c>
      <c r="D99">
        <v>0</v>
      </c>
      <c r="E99" t="s">
        <v>212</v>
      </c>
      <c r="F99" t="s">
        <v>215</v>
      </c>
    </row>
    <row r="100" spans="1:6" x14ac:dyDescent="0.25">
      <c r="A100">
        <v>97</v>
      </c>
      <c r="B100" t="s">
        <v>220</v>
      </c>
      <c r="C100" s="4">
        <v>0</v>
      </c>
      <c r="D100">
        <v>0</v>
      </c>
      <c r="E100" t="s">
        <v>212</v>
      </c>
      <c r="F100" t="s">
        <v>215</v>
      </c>
    </row>
    <row r="101" spans="1:6" x14ac:dyDescent="0.25">
      <c r="A101">
        <v>98</v>
      </c>
      <c r="B101" t="s">
        <v>220</v>
      </c>
      <c r="C101" s="4">
        <v>0</v>
      </c>
      <c r="D101">
        <v>0</v>
      </c>
      <c r="E101" t="s">
        <v>212</v>
      </c>
      <c r="F101" t="s">
        <v>215</v>
      </c>
    </row>
    <row r="102" spans="1:6" x14ac:dyDescent="0.25">
      <c r="A102">
        <v>99</v>
      </c>
      <c r="B102" t="s">
        <v>220</v>
      </c>
      <c r="C102" s="4">
        <v>0</v>
      </c>
      <c r="D102">
        <v>0</v>
      </c>
      <c r="E102" t="s">
        <v>212</v>
      </c>
      <c r="F102" t="s">
        <v>215</v>
      </c>
    </row>
    <row r="103" spans="1:6" x14ac:dyDescent="0.25">
      <c r="A103">
        <v>100</v>
      </c>
      <c r="B103" t="s">
        <v>220</v>
      </c>
      <c r="C103" s="4">
        <v>0</v>
      </c>
      <c r="D103">
        <v>0</v>
      </c>
      <c r="E103" t="s">
        <v>212</v>
      </c>
      <c r="F103" t="s">
        <v>215</v>
      </c>
    </row>
    <row r="104" spans="1:6" x14ac:dyDescent="0.25">
      <c r="A104">
        <v>101</v>
      </c>
      <c r="B104" t="s">
        <v>220</v>
      </c>
      <c r="C104" s="4">
        <v>0</v>
      </c>
      <c r="D104">
        <v>0</v>
      </c>
      <c r="E104" t="s">
        <v>212</v>
      </c>
      <c r="F104" t="s">
        <v>215</v>
      </c>
    </row>
    <row r="105" spans="1:6" x14ac:dyDescent="0.25">
      <c r="A105">
        <v>102</v>
      </c>
      <c r="B105" t="s">
        <v>220</v>
      </c>
      <c r="C105" s="4">
        <v>0</v>
      </c>
      <c r="D105">
        <v>0</v>
      </c>
      <c r="E105" t="s">
        <v>212</v>
      </c>
      <c r="F105" t="s">
        <v>215</v>
      </c>
    </row>
    <row r="106" spans="1:6" x14ac:dyDescent="0.25">
      <c r="A106">
        <v>103</v>
      </c>
      <c r="B106" t="s">
        <v>220</v>
      </c>
      <c r="C106" s="4">
        <v>0</v>
      </c>
      <c r="D106">
        <v>0</v>
      </c>
      <c r="E106" t="s">
        <v>212</v>
      </c>
      <c r="F106" t="s">
        <v>215</v>
      </c>
    </row>
    <row r="107" spans="1:6" x14ac:dyDescent="0.25">
      <c r="A107">
        <v>104</v>
      </c>
      <c r="B107" t="s">
        <v>220</v>
      </c>
      <c r="C107" s="4">
        <v>0</v>
      </c>
      <c r="D107">
        <v>0</v>
      </c>
      <c r="E107" t="s">
        <v>212</v>
      </c>
      <c r="F107" t="s">
        <v>215</v>
      </c>
    </row>
    <row r="108" spans="1:6" x14ac:dyDescent="0.25">
      <c r="A108">
        <v>105</v>
      </c>
      <c r="B108" t="s">
        <v>220</v>
      </c>
      <c r="C108" s="4">
        <v>0</v>
      </c>
      <c r="D108">
        <v>0</v>
      </c>
      <c r="E108" t="s">
        <v>212</v>
      </c>
      <c r="F108" t="s">
        <v>215</v>
      </c>
    </row>
    <row r="109" spans="1:6" x14ac:dyDescent="0.25">
      <c r="A109">
        <v>106</v>
      </c>
      <c r="B109" t="s">
        <v>220</v>
      </c>
      <c r="C109" s="4">
        <v>0</v>
      </c>
      <c r="D109">
        <v>0</v>
      </c>
      <c r="E109" t="s">
        <v>212</v>
      </c>
      <c r="F109" t="s">
        <v>215</v>
      </c>
    </row>
    <row r="110" spans="1:6" x14ac:dyDescent="0.25">
      <c r="A110">
        <v>107</v>
      </c>
      <c r="B110" t="s">
        <v>220</v>
      </c>
      <c r="C110" s="4">
        <v>0</v>
      </c>
      <c r="D110">
        <v>0</v>
      </c>
      <c r="E110" t="s">
        <v>212</v>
      </c>
      <c r="F110" t="s">
        <v>215</v>
      </c>
    </row>
    <row r="111" spans="1:6" x14ac:dyDescent="0.25">
      <c r="A111">
        <v>108</v>
      </c>
      <c r="B111" t="s">
        <v>220</v>
      </c>
      <c r="C111" s="4">
        <v>0</v>
      </c>
      <c r="D111">
        <v>0</v>
      </c>
      <c r="E111" t="s">
        <v>212</v>
      </c>
      <c r="F111" t="s">
        <v>215</v>
      </c>
    </row>
    <row r="112" spans="1:6" x14ac:dyDescent="0.25">
      <c r="A112">
        <v>109</v>
      </c>
      <c r="B112" t="s">
        <v>220</v>
      </c>
      <c r="C112" s="4">
        <v>0</v>
      </c>
      <c r="D112">
        <v>0</v>
      </c>
      <c r="E112" t="s">
        <v>212</v>
      </c>
      <c r="F112" t="s">
        <v>215</v>
      </c>
    </row>
    <row r="113" spans="1:6" x14ac:dyDescent="0.25">
      <c r="A113">
        <v>110</v>
      </c>
      <c r="B113" t="s">
        <v>220</v>
      </c>
      <c r="C113" s="4">
        <v>0</v>
      </c>
      <c r="D113">
        <v>0</v>
      </c>
      <c r="E113" t="s">
        <v>212</v>
      </c>
      <c r="F113" t="s">
        <v>215</v>
      </c>
    </row>
    <row r="114" spans="1:6" x14ac:dyDescent="0.25">
      <c r="A114">
        <v>111</v>
      </c>
      <c r="B114" t="s">
        <v>220</v>
      </c>
      <c r="C114" s="4">
        <v>0</v>
      </c>
      <c r="D114">
        <v>0</v>
      </c>
      <c r="E114" t="s">
        <v>212</v>
      </c>
      <c r="F114" t="s">
        <v>215</v>
      </c>
    </row>
    <row r="115" spans="1:6" x14ac:dyDescent="0.25">
      <c r="A115">
        <v>112</v>
      </c>
      <c r="B115" t="s">
        <v>220</v>
      </c>
      <c r="C115" s="4">
        <v>0</v>
      </c>
      <c r="D115">
        <v>0</v>
      </c>
      <c r="E115" t="s">
        <v>212</v>
      </c>
      <c r="F115" t="s">
        <v>215</v>
      </c>
    </row>
    <row r="116" spans="1:6" x14ac:dyDescent="0.25">
      <c r="A116">
        <v>113</v>
      </c>
      <c r="B116" t="s">
        <v>220</v>
      </c>
      <c r="C116" s="4">
        <v>0</v>
      </c>
      <c r="D116">
        <v>0</v>
      </c>
      <c r="E116" t="s">
        <v>212</v>
      </c>
      <c r="F116" t="s">
        <v>215</v>
      </c>
    </row>
    <row r="117" spans="1:6" x14ac:dyDescent="0.25">
      <c r="A117">
        <v>114</v>
      </c>
      <c r="B117" t="s">
        <v>220</v>
      </c>
      <c r="C117" s="4">
        <v>0</v>
      </c>
      <c r="D117">
        <v>0</v>
      </c>
      <c r="E117" t="s">
        <v>212</v>
      </c>
      <c r="F117" t="s">
        <v>215</v>
      </c>
    </row>
    <row r="118" spans="1:6" x14ac:dyDescent="0.25">
      <c r="A118">
        <v>115</v>
      </c>
      <c r="B118" t="s">
        <v>220</v>
      </c>
      <c r="C118" s="4">
        <v>0</v>
      </c>
      <c r="D118">
        <v>0</v>
      </c>
      <c r="E118" t="s">
        <v>212</v>
      </c>
      <c r="F118" t="s">
        <v>215</v>
      </c>
    </row>
    <row r="119" spans="1:6" x14ac:dyDescent="0.25">
      <c r="A119">
        <v>116</v>
      </c>
      <c r="B119" t="s">
        <v>220</v>
      </c>
      <c r="C119" s="4">
        <v>0</v>
      </c>
      <c r="D119">
        <v>0</v>
      </c>
      <c r="E119" t="s">
        <v>212</v>
      </c>
      <c r="F119" t="s">
        <v>215</v>
      </c>
    </row>
    <row r="120" spans="1:6" x14ac:dyDescent="0.25">
      <c r="A120">
        <v>117</v>
      </c>
      <c r="B120" t="s">
        <v>220</v>
      </c>
      <c r="C120" s="4">
        <v>0</v>
      </c>
      <c r="D120">
        <v>0</v>
      </c>
      <c r="E120" t="s">
        <v>212</v>
      </c>
      <c r="F120" t="s">
        <v>215</v>
      </c>
    </row>
    <row r="121" spans="1:6" x14ac:dyDescent="0.25">
      <c r="A121">
        <v>118</v>
      </c>
      <c r="B121" t="s">
        <v>220</v>
      </c>
      <c r="C121" s="4">
        <v>0</v>
      </c>
      <c r="D121">
        <v>0</v>
      </c>
      <c r="E121" t="s">
        <v>212</v>
      </c>
      <c r="F121" t="s">
        <v>215</v>
      </c>
    </row>
    <row r="122" spans="1:6" x14ac:dyDescent="0.25">
      <c r="A122">
        <v>119</v>
      </c>
      <c r="B122" t="s">
        <v>220</v>
      </c>
      <c r="C122" s="4">
        <v>0</v>
      </c>
      <c r="D122">
        <v>0</v>
      </c>
      <c r="E122" t="s">
        <v>212</v>
      </c>
      <c r="F122" t="s">
        <v>215</v>
      </c>
    </row>
    <row r="123" spans="1:6" x14ac:dyDescent="0.25">
      <c r="A123">
        <v>120</v>
      </c>
      <c r="B123" t="s">
        <v>220</v>
      </c>
      <c r="C123" s="4">
        <v>0</v>
      </c>
      <c r="D123">
        <v>0</v>
      </c>
      <c r="E123" t="s">
        <v>212</v>
      </c>
      <c r="F123" t="s">
        <v>215</v>
      </c>
    </row>
    <row r="124" spans="1:6" x14ac:dyDescent="0.25">
      <c r="A124">
        <v>121</v>
      </c>
      <c r="B124" t="s">
        <v>220</v>
      </c>
      <c r="C124" s="4">
        <v>0</v>
      </c>
      <c r="D124">
        <v>0</v>
      </c>
      <c r="E124" t="s">
        <v>212</v>
      </c>
      <c r="F124" t="s">
        <v>215</v>
      </c>
    </row>
    <row r="125" spans="1:6" x14ac:dyDescent="0.25">
      <c r="A125">
        <v>122</v>
      </c>
      <c r="B125" t="s">
        <v>220</v>
      </c>
      <c r="C125" s="4">
        <v>0</v>
      </c>
      <c r="D125">
        <v>0</v>
      </c>
      <c r="E125" t="s">
        <v>212</v>
      </c>
      <c r="F125" t="s">
        <v>215</v>
      </c>
    </row>
    <row r="126" spans="1:6" x14ac:dyDescent="0.25">
      <c r="A126">
        <v>123</v>
      </c>
      <c r="B126" t="s">
        <v>220</v>
      </c>
      <c r="C126" s="4">
        <v>0</v>
      </c>
      <c r="D126">
        <v>0</v>
      </c>
      <c r="E126" t="s">
        <v>212</v>
      </c>
      <c r="F126" t="s">
        <v>215</v>
      </c>
    </row>
    <row r="127" spans="1:6" x14ac:dyDescent="0.25">
      <c r="A127">
        <v>124</v>
      </c>
      <c r="B127" t="s">
        <v>220</v>
      </c>
      <c r="C127" s="4">
        <v>0</v>
      </c>
      <c r="D127">
        <v>0</v>
      </c>
      <c r="E127" t="s">
        <v>212</v>
      </c>
      <c r="F127" t="s">
        <v>215</v>
      </c>
    </row>
    <row r="128" spans="1:6" x14ac:dyDescent="0.25">
      <c r="A128">
        <v>125</v>
      </c>
      <c r="B128" t="s">
        <v>220</v>
      </c>
      <c r="C128" s="4">
        <v>0</v>
      </c>
      <c r="D128">
        <v>0</v>
      </c>
      <c r="E128" t="s">
        <v>212</v>
      </c>
      <c r="F128" t="s">
        <v>215</v>
      </c>
    </row>
    <row r="129" spans="1:6" x14ac:dyDescent="0.25">
      <c r="A129">
        <v>126</v>
      </c>
      <c r="B129" t="s">
        <v>220</v>
      </c>
      <c r="C129" s="4">
        <v>0</v>
      </c>
      <c r="D129">
        <v>0</v>
      </c>
      <c r="E129" t="s">
        <v>212</v>
      </c>
      <c r="F129" t="s">
        <v>215</v>
      </c>
    </row>
    <row r="130" spans="1:6" x14ac:dyDescent="0.25">
      <c r="A130">
        <v>127</v>
      </c>
      <c r="B130" t="s">
        <v>220</v>
      </c>
      <c r="C130" s="4">
        <v>0</v>
      </c>
      <c r="D130">
        <v>0</v>
      </c>
      <c r="E130" t="s">
        <v>212</v>
      </c>
      <c r="F130" t="s">
        <v>215</v>
      </c>
    </row>
    <row r="131" spans="1:6" x14ac:dyDescent="0.25">
      <c r="A131">
        <v>128</v>
      </c>
      <c r="B131" t="s">
        <v>220</v>
      </c>
      <c r="C131" s="4">
        <v>0</v>
      </c>
      <c r="D131">
        <v>0</v>
      </c>
      <c r="E131" t="s">
        <v>212</v>
      </c>
      <c r="F131" t="s">
        <v>215</v>
      </c>
    </row>
    <row r="132" spans="1:6" x14ac:dyDescent="0.25">
      <c r="A132">
        <v>129</v>
      </c>
      <c r="B132" t="s">
        <v>220</v>
      </c>
      <c r="C132" s="4">
        <v>0</v>
      </c>
      <c r="D132">
        <v>0</v>
      </c>
      <c r="E132" t="s">
        <v>212</v>
      </c>
      <c r="F132" t="s">
        <v>215</v>
      </c>
    </row>
    <row r="133" spans="1:6" x14ac:dyDescent="0.25">
      <c r="A133">
        <v>130</v>
      </c>
      <c r="B133" t="s">
        <v>220</v>
      </c>
      <c r="C133" s="4">
        <v>0</v>
      </c>
      <c r="D133">
        <v>0</v>
      </c>
      <c r="E133" t="s">
        <v>212</v>
      </c>
      <c r="F133" t="s">
        <v>215</v>
      </c>
    </row>
    <row r="134" spans="1:6" x14ac:dyDescent="0.25">
      <c r="A134">
        <v>131</v>
      </c>
      <c r="B134" t="s">
        <v>220</v>
      </c>
      <c r="C134" s="4">
        <v>0</v>
      </c>
      <c r="D134">
        <v>0</v>
      </c>
      <c r="E134" t="s">
        <v>212</v>
      </c>
      <c r="F134" t="s">
        <v>215</v>
      </c>
    </row>
    <row r="135" spans="1:6" x14ac:dyDescent="0.25">
      <c r="A135">
        <v>132</v>
      </c>
      <c r="B135" t="s">
        <v>220</v>
      </c>
      <c r="C135" s="4">
        <v>0</v>
      </c>
      <c r="D135">
        <v>0</v>
      </c>
      <c r="E135" t="s">
        <v>212</v>
      </c>
      <c r="F135" t="s">
        <v>215</v>
      </c>
    </row>
    <row r="136" spans="1:6" x14ac:dyDescent="0.25">
      <c r="A136">
        <v>133</v>
      </c>
      <c r="B136" t="s">
        <v>220</v>
      </c>
      <c r="C136" s="4">
        <v>0</v>
      </c>
      <c r="D136">
        <v>0</v>
      </c>
      <c r="E136" t="s">
        <v>212</v>
      </c>
      <c r="F136" t="s">
        <v>215</v>
      </c>
    </row>
    <row r="137" spans="1:6" x14ac:dyDescent="0.25">
      <c r="A137">
        <v>134</v>
      </c>
      <c r="B137" t="s">
        <v>220</v>
      </c>
      <c r="C137" s="4">
        <v>0</v>
      </c>
      <c r="D137">
        <v>0</v>
      </c>
      <c r="E137" t="s">
        <v>212</v>
      </c>
      <c r="F137" t="s">
        <v>215</v>
      </c>
    </row>
    <row r="138" spans="1:6" x14ac:dyDescent="0.25">
      <c r="A138">
        <v>135</v>
      </c>
      <c r="B138" t="s">
        <v>220</v>
      </c>
      <c r="C138" s="4">
        <v>0</v>
      </c>
      <c r="D138">
        <v>0</v>
      </c>
      <c r="E138" t="s">
        <v>212</v>
      </c>
      <c r="F138" t="s">
        <v>215</v>
      </c>
    </row>
    <row r="139" spans="1:6" x14ac:dyDescent="0.25">
      <c r="A139">
        <v>136</v>
      </c>
      <c r="B139" t="s">
        <v>220</v>
      </c>
      <c r="C139" s="4">
        <v>0</v>
      </c>
      <c r="D139">
        <v>0</v>
      </c>
      <c r="E139" t="s">
        <v>212</v>
      </c>
      <c r="F139" t="s">
        <v>215</v>
      </c>
    </row>
    <row r="140" spans="1:6" x14ac:dyDescent="0.25">
      <c r="A140">
        <v>137</v>
      </c>
      <c r="B140" t="s">
        <v>220</v>
      </c>
      <c r="C140" s="4">
        <v>0</v>
      </c>
      <c r="D140">
        <v>0</v>
      </c>
      <c r="E140" t="s">
        <v>212</v>
      </c>
      <c r="F140" t="s">
        <v>215</v>
      </c>
    </row>
    <row r="141" spans="1:6" x14ac:dyDescent="0.25">
      <c r="A141">
        <v>138</v>
      </c>
      <c r="B141" t="s">
        <v>220</v>
      </c>
      <c r="C141" s="4">
        <v>0</v>
      </c>
      <c r="D141">
        <v>0</v>
      </c>
      <c r="E141" t="s">
        <v>212</v>
      </c>
      <c r="F141" t="s">
        <v>215</v>
      </c>
    </row>
    <row r="142" spans="1:6" x14ac:dyDescent="0.25">
      <c r="A142">
        <v>139</v>
      </c>
      <c r="B142" t="s">
        <v>220</v>
      </c>
      <c r="C142" s="4">
        <v>0</v>
      </c>
      <c r="D142">
        <v>0</v>
      </c>
      <c r="E142" t="s">
        <v>212</v>
      </c>
      <c r="F142" t="s">
        <v>215</v>
      </c>
    </row>
    <row r="143" spans="1:6" x14ac:dyDescent="0.25">
      <c r="A143">
        <v>140</v>
      </c>
      <c r="B143" t="s">
        <v>220</v>
      </c>
      <c r="C143" s="4">
        <v>0</v>
      </c>
      <c r="D143">
        <v>0</v>
      </c>
      <c r="E143" t="s">
        <v>212</v>
      </c>
      <c r="F143" t="s">
        <v>215</v>
      </c>
    </row>
    <row r="144" spans="1:6" x14ac:dyDescent="0.25">
      <c r="A144">
        <v>141</v>
      </c>
      <c r="B144" t="s">
        <v>220</v>
      </c>
      <c r="C144" s="4">
        <v>0</v>
      </c>
      <c r="D144">
        <v>0</v>
      </c>
      <c r="E144" t="s">
        <v>212</v>
      </c>
      <c r="F144" t="s">
        <v>215</v>
      </c>
    </row>
    <row r="145" spans="1:6" x14ac:dyDescent="0.25">
      <c r="A145">
        <v>142</v>
      </c>
      <c r="B145" t="s">
        <v>220</v>
      </c>
      <c r="C145" s="4">
        <v>0</v>
      </c>
      <c r="D145">
        <v>0</v>
      </c>
      <c r="E145" t="s">
        <v>212</v>
      </c>
      <c r="F145" t="s">
        <v>215</v>
      </c>
    </row>
    <row r="146" spans="1:6" x14ac:dyDescent="0.25">
      <c r="A146">
        <v>143</v>
      </c>
      <c r="B146" t="s">
        <v>220</v>
      </c>
      <c r="C146" s="4">
        <v>0</v>
      </c>
      <c r="D146">
        <v>0</v>
      </c>
      <c r="E146" t="s">
        <v>212</v>
      </c>
      <c r="F146" t="s">
        <v>215</v>
      </c>
    </row>
    <row r="147" spans="1:6" x14ac:dyDescent="0.25">
      <c r="A147">
        <v>144</v>
      </c>
      <c r="B147" t="s">
        <v>220</v>
      </c>
      <c r="C147" s="4">
        <v>0</v>
      </c>
      <c r="D147">
        <v>0</v>
      </c>
      <c r="E147" t="s">
        <v>212</v>
      </c>
      <c r="F147" t="s">
        <v>215</v>
      </c>
    </row>
    <row r="148" spans="1:6" x14ac:dyDescent="0.25">
      <c r="A148">
        <v>145</v>
      </c>
      <c r="B148" t="s">
        <v>220</v>
      </c>
      <c r="C148" s="4">
        <v>0</v>
      </c>
      <c r="D148">
        <v>0</v>
      </c>
      <c r="E148" t="s">
        <v>212</v>
      </c>
      <c r="F148" t="s">
        <v>215</v>
      </c>
    </row>
    <row r="149" spans="1:6" x14ac:dyDescent="0.25">
      <c r="A149">
        <v>146</v>
      </c>
      <c r="B149" t="s">
        <v>220</v>
      </c>
      <c r="C149" s="4">
        <v>0</v>
      </c>
      <c r="D149">
        <v>0</v>
      </c>
      <c r="E149" t="s">
        <v>212</v>
      </c>
      <c r="F149" t="s">
        <v>215</v>
      </c>
    </row>
    <row r="150" spans="1:6" x14ac:dyDescent="0.25">
      <c r="A150">
        <v>147</v>
      </c>
      <c r="B150" t="s">
        <v>220</v>
      </c>
      <c r="C150" s="4">
        <v>0</v>
      </c>
      <c r="D150">
        <v>0</v>
      </c>
      <c r="E150" t="s">
        <v>212</v>
      </c>
      <c r="F150" t="s">
        <v>215</v>
      </c>
    </row>
    <row r="151" spans="1:6" x14ac:dyDescent="0.25">
      <c r="A151">
        <v>148</v>
      </c>
      <c r="B151" t="s">
        <v>220</v>
      </c>
      <c r="C151" s="4">
        <v>0</v>
      </c>
      <c r="D151">
        <v>0</v>
      </c>
      <c r="E151" t="s">
        <v>212</v>
      </c>
      <c r="F151" t="s">
        <v>215</v>
      </c>
    </row>
    <row r="152" spans="1:6" x14ac:dyDescent="0.25">
      <c r="A152">
        <v>149</v>
      </c>
      <c r="B152" t="s">
        <v>220</v>
      </c>
      <c r="C152" s="4">
        <v>0</v>
      </c>
      <c r="D152">
        <v>0</v>
      </c>
      <c r="E152" t="s">
        <v>212</v>
      </c>
      <c r="F152" t="s">
        <v>215</v>
      </c>
    </row>
    <row r="153" spans="1:6" x14ac:dyDescent="0.25">
      <c r="A153">
        <v>150</v>
      </c>
      <c r="B153" t="s">
        <v>220</v>
      </c>
      <c r="C153" s="4">
        <v>0</v>
      </c>
      <c r="D153">
        <v>0</v>
      </c>
      <c r="E153" t="s">
        <v>212</v>
      </c>
      <c r="F153" t="s">
        <v>215</v>
      </c>
    </row>
    <row r="154" spans="1:6" x14ac:dyDescent="0.25">
      <c r="A154">
        <v>151</v>
      </c>
      <c r="B154" t="s">
        <v>220</v>
      </c>
      <c r="C154" s="4">
        <v>0</v>
      </c>
      <c r="D154">
        <v>0</v>
      </c>
      <c r="E154" t="s">
        <v>212</v>
      </c>
      <c r="F154" t="s">
        <v>215</v>
      </c>
    </row>
    <row r="155" spans="1:6" x14ac:dyDescent="0.25">
      <c r="A155">
        <v>152</v>
      </c>
      <c r="B155" t="s">
        <v>220</v>
      </c>
      <c r="C155" s="4">
        <v>0</v>
      </c>
      <c r="D155">
        <v>0</v>
      </c>
      <c r="E155" t="s">
        <v>212</v>
      </c>
      <c r="F155" t="s">
        <v>215</v>
      </c>
    </row>
    <row r="156" spans="1:6" x14ac:dyDescent="0.25">
      <c r="A156">
        <v>153</v>
      </c>
      <c r="B156" t="s">
        <v>220</v>
      </c>
      <c r="C156" s="4">
        <v>0</v>
      </c>
      <c r="D156">
        <v>0</v>
      </c>
      <c r="E156" t="s">
        <v>212</v>
      </c>
      <c r="F156" t="s">
        <v>215</v>
      </c>
    </row>
    <row r="157" spans="1:6" x14ac:dyDescent="0.25">
      <c r="A157">
        <v>154</v>
      </c>
      <c r="B157" t="s">
        <v>220</v>
      </c>
      <c r="C157" s="4">
        <v>0</v>
      </c>
      <c r="D157">
        <v>0</v>
      </c>
      <c r="E157" t="s">
        <v>212</v>
      </c>
      <c r="F157" t="s">
        <v>215</v>
      </c>
    </row>
    <row r="158" spans="1:6" x14ac:dyDescent="0.25">
      <c r="A158">
        <v>155</v>
      </c>
      <c r="B158" t="s">
        <v>220</v>
      </c>
      <c r="C158" s="4">
        <v>0</v>
      </c>
      <c r="D158">
        <v>0</v>
      </c>
      <c r="E158" t="s">
        <v>212</v>
      </c>
      <c r="F158" t="s">
        <v>215</v>
      </c>
    </row>
    <row r="159" spans="1:6" x14ac:dyDescent="0.25">
      <c r="A159">
        <v>156</v>
      </c>
      <c r="B159" t="s">
        <v>220</v>
      </c>
      <c r="C159" s="4">
        <v>0</v>
      </c>
      <c r="D159">
        <v>0</v>
      </c>
      <c r="E159" t="s">
        <v>212</v>
      </c>
      <c r="F159" t="s">
        <v>215</v>
      </c>
    </row>
    <row r="160" spans="1:6" x14ac:dyDescent="0.25">
      <c r="A160">
        <v>157</v>
      </c>
      <c r="B160" t="s">
        <v>220</v>
      </c>
      <c r="C160" s="4">
        <v>0</v>
      </c>
      <c r="D160">
        <v>0</v>
      </c>
      <c r="E160" t="s">
        <v>212</v>
      </c>
      <c r="F160" t="s">
        <v>215</v>
      </c>
    </row>
    <row r="161" spans="1:6" x14ac:dyDescent="0.25">
      <c r="A161">
        <v>158</v>
      </c>
      <c r="B161" t="s">
        <v>220</v>
      </c>
      <c r="C161" s="4">
        <v>0</v>
      </c>
      <c r="D161">
        <v>0</v>
      </c>
      <c r="E161" t="s">
        <v>212</v>
      </c>
      <c r="F161" t="s">
        <v>215</v>
      </c>
    </row>
    <row r="162" spans="1:6" x14ac:dyDescent="0.25">
      <c r="A162">
        <v>159</v>
      </c>
      <c r="B162" t="s">
        <v>220</v>
      </c>
      <c r="C162" s="4">
        <v>0</v>
      </c>
      <c r="D162">
        <v>0</v>
      </c>
      <c r="E162" t="s">
        <v>212</v>
      </c>
      <c r="F162" t="s">
        <v>215</v>
      </c>
    </row>
    <row r="163" spans="1:6" x14ac:dyDescent="0.25">
      <c r="A163">
        <v>160</v>
      </c>
      <c r="B163" t="s">
        <v>220</v>
      </c>
      <c r="C163" s="4">
        <v>0</v>
      </c>
      <c r="D163">
        <v>0</v>
      </c>
      <c r="E163" t="s">
        <v>212</v>
      </c>
      <c r="F163" t="s">
        <v>215</v>
      </c>
    </row>
    <row r="164" spans="1:6" x14ac:dyDescent="0.25">
      <c r="A164">
        <v>161</v>
      </c>
      <c r="B164" t="s">
        <v>220</v>
      </c>
      <c r="C164" s="4">
        <v>0</v>
      </c>
      <c r="D164">
        <v>0</v>
      </c>
      <c r="E164" t="s">
        <v>212</v>
      </c>
      <c r="F164" t="s">
        <v>215</v>
      </c>
    </row>
    <row r="165" spans="1:6" x14ac:dyDescent="0.25">
      <c r="A165">
        <v>162</v>
      </c>
      <c r="B165" t="s">
        <v>220</v>
      </c>
      <c r="C165" s="4">
        <v>0</v>
      </c>
      <c r="D165">
        <v>0</v>
      </c>
      <c r="E165" t="s">
        <v>212</v>
      </c>
      <c r="F165" t="s">
        <v>215</v>
      </c>
    </row>
    <row r="166" spans="1:6" x14ac:dyDescent="0.25">
      <c r="A166">
        <v>163</v>
      </c>
      <c r="B166" t="s">
        <v>220</v>
      </c>
      <c r="C166" s="4">
        <v>0</v>
      </c>
      <c r="D166">
        <v>0</v>
      </c>
      <c r="E166" t="s">
        <v>212</v>
      </c>
      <c r="F166" t="s">
        <v>215</v>
      </c>
    </row>
    <row r="167" spans="1:6" x14ac:dyDescent="0.25">
      <c r="A167">
        <v>164</v>
      </c>
      <c r="B167" t="s">
        <v>220</v>
      </c>
      <c r="C167" s="4">
        <v>0</v>
      </c>
      <c r="D167">
        <v>0</v>
      </c>
      <c r="E167" t="s">
        <v>212</v>
      </c>
      <c r="F167" t="s">
        <v>215</v>
      </c>
    </row>
    <row r="168" spans="1:6" x14ac:dyDescent="0.25">
      <c r="A168">
        <v>165</v>
      </c>
      <c r="B168" t="s">
        <v>220</v>
      </c>
      <c r="C168" s="4">
        <v>0</v>
      </c>
      <c r="D168">
        <v>0</v>
      </c>
      <c r="E168" t="s">
        <v>212</v>
      </c>
      <c r="F168" t="s">
        <v>215</v>
      </c>
    </row>
    <row r="169" spans="1:6" x14ac:dyDescent="0.25">
      <c r="A169">
        <v>166</v>
      </c>
      <c r="B169" t="s">
        <v>220</v>
      </c>
      <c r="C169" s="4">
        <v>0</v>
      </c>
      <c r="D169">
        <v>0</v>
      </c>
      <c r="E169" t="s">
        <v>212</v>
      </c>
      <c r="F169" t="s">
        <v>215</v>
      </c>
    </row>
    <row r="170" spans="1:6" x14ac:dyDescent="0.25">
      <c r="A170">
        <v>167</v>
      </c>
      <c r="B170" t="s">
        <v>220</v>
      </c>
      <c r="C170" s="4">
        <v>0</v>
      </c>
      <c r="D170">
        <v>0</v>
      </c>
      <c r="E170" t="s">
        <v>212</v>
      </c>
      <c r="F170" t="s">
        <v>215</v>
      </c>
    </row>
    <row r="171" spans="1:6" x14ac:dyDescent="0.25">
      <c r="A171">
        <v>168</v>
      </c>
      <c r="B171" t="s">
        <v>220</v>
      </c>
      <c r="C171" s="4">
        <v>0</v>
      </c>
      <c r="D171">
        <v>0</v>
      </c>
      <c r="E171" t="s">
        <v>212</v>
      </c>
      <c r="F171" t="s">
        <v>215</v>
      </c>
    </row>
    <row r="172" spans="1:6" x14ac:dyDescent="0.25">
      <c r="A172">
        <v>169</v>
      </c>
      <c r="B172" t="s">
        <v>220</v>
      </c>
      <c r="C172" s="4">
        <v>0</v>
      </c>
      <c r="D172">
        <v>0</v>
      </c>
      <c r="E172" t="s">
        <v>212</v>
      </c>
      <c r="F172" t="s">
        <v>215</v>
      </c>
    </row>
    <row r="173" spans="1:6" x14ac:dyDescent="0.25">
      <c r="A173">
        <v>170</v>
      </c>
      <c r="B173" t="s">
        <v>220</v>
      </c>
      <c r="C173" s="4">
        <v>0</v>
      </c>
      <c r="D173">
        <v>0</v>
      </c>
      <c r="E173" t="s">
        <v>212</v>
      </c>
      <c r="F173" t="s">
        <v>215</v>
      </c>
    </row>
    <row r="174" spans="1:6" x14ac:dyDescent="0.25">
      <c r="A174">
        <v>171</v>
      </c>
      <c r="B174" t="s">
        <v>220</v>
      </c>
      <c r="C174" s="4">
        <v>0</v>
      </c>
      <c r="D174">
        <v>0</v>
      </c>
      <c r="E174" t="s">
        <v>212</v>
      </c>
      <c r="F174" t="s">
        <v>215</v>
      </c>
    </row>
    <row r="175" spans="1:6" x14ac:dyDescent="0.25">
      <c r="A175">
        <v>172</v>
      </c>
      <c r="B175" t="s">
        <v>220</v>
      </c>
      <c r="C175" s="4">
        <v>0</v>
      </c>
      <c r="D175">
        <v>0</v>
      </c>
      <c r="E175" t="s">
        <v>212</v>
      </c>
      <c r="F175" t="s">
        <v>215</v>
      </c>
    </row>
    <row r="176" spans="1:6" x14ac:dyDescent="0.25">
      <c r="A176">
        <v>173</v>
      </c>
      <c r="B176" t="s">
        <v>220</v>
      </c>
      <c r="C176" s="4">
        <v>0</v>
      </c>
      <c r="D176">
        <v>0</v>
      </c>
      <c r="E176" t="s">
        <v>212</v>
      </c>
      <c r="F176" t="s">
        <v>215</v>
      </c>
    </row>
    <row r="177" spans="1:6" x14ac:dyDescent="0.25">
      <c r="A177">
        <v>174</v>
      </c>
      <c r="B177" t="s">
        <v>220</v>
      </c>
      <c r="C177" s="4">
        <v>0</v>
      </c>
      <c r="D177">
        <v>0</v>
      </c>
      <c r="E177" t="s">
        <v>212</v>
      </c>
      <c r="F177" t="s">
        <v>215</v>
      </c>
    </row>
    <row r="178" spans="1:6" x14ac:dyDescent="0.25">
      <c r="A178">
        <v>175</v>
      </c>
      <c r="B178" t="s">
        <v>220</v>
      </c>
      <c r="C178" s="4">
        <v>0</v>
      </c>
      <c r="D178">
        <v>0</v>
      </c>
      <c r="E178" t="s">
        <v>212</v>
      </c>
      <c r="F178" t="s">
        <v>215</v>
      </c>
    </row>
    <row r="179" spans="1:6" x14ac:dyDescent="0.25">
      <c r="A179">
        <v>176</v>
      </c>
      <c r="B179" t="s">
        <v>220</v>
      </c>
      <c r="C179" s="4">
        <v>0</v>
      </c>
      <c r="D179">
        <v>0</v>
      </c>
      <c r="E179" t="s">
        <v>212</v>
      </c>
      <c r="F179" t="s">
        <v>215</v>
      </c>
    </row>
    <row r="180" spans="1:6" x14ac:dyDescent="0.25">
      <c r="A180">
        <v>177</v>
      </c>
      <c r="B180" t="s">
        <v>220</v>
      </c>
      <c r="C180" s="4">
        <v>0</v>
      </c>
      <c r="D180">
        <v>0</v>
      </c>
      <c r="E180" t="s">
        <v>212</v>
      </c>
      <c r="F180" t="s">
        <v>215</v>
      </c>
    </row>
    <row r="181" spans="1:6" x14ac:dyDescent="0.25">
      <c r="A181">
        <v>178</v>
      </c>
      <c r="B181" t="s">
        <v>220</v>
      </c>
      <c r="C181" s="4">
        <v>0</v>
      </c>
      <c r="D181">
        <v>0</v>
      </c>
      <c r="E181" t="s">
        <v>212</v>
      </c>
      <c r="F181" t="s">
        <v>215</v>
      </c>
    </row>
    <row r="182" spans="1:6" x14ac:dyDescent="0.25">
      <c r="A182">
        <v>179</v>
      </c>
      <c r="B182" t="s">
        <v>220</v>
      </c>
      <c r="C182" s="4">
        <v>0</v>
      </c>
      <c r="D182">
        <v>0</v>
      </c>
      <c r="E182" t="s">
        <v>212</v>
      </c>
      <c r="F182" t="s">
        <v>215</v>
      </c>
    </row>
    <row r="183" spans="1:6" x14ac:dyDescent="0.25">
      <c r="A183">
        <v>180</v>
      </c>
      <c r="B183" t="s">
        <v>220</v>
      </c>
      <c r="C183" s="4">
        <v>0</v>
      </c>
      <c r="D183">
        <v>0</v>
      </c>
      <c r="E183" t="s">
        <v>212</v>
      </c>
      <c r="F183" t="s">
        <v>215</v>
      </c>
    </row>
    <row r="184" spans="1:6" x14ac:dyDescent="0.25">
      <c r="A184">
        <v>181</v>
      </c>
      <c r="B184" t="s">
        <v>220</v>
      </c>
      <c r="C184" s="4">
        <v>0</v>
      </c>
      <c r="D184">
        <v>0</v>
      </c>
      <c r="E184" t="s">
        <v>212</v>
      </c>
      <c r="F184" t="s">
        <v>215</v>
      </c>
    </row>
    <row r="185" spans="1:6" x14ac:dyDescent="0.25">
      <c r="A185">
        <v>182</v>
      </c>
      <c r="B185" t="s">
        <v>220</v>
      </c>
      <c r="C185" s="4">
        <v>0</v>
      </c>
      <c r="D185">
        <v>0</v>
      </c>
      <c r="E185" t="s">
        <v>212</v>
      </c>
      <c r="F185" t="s">
        <v>215</v>
      </c>
    </row>
    <row r="186" spans="1:6" x14ac:dyDescent="0.25">
      <c r="A186">
        <v>183</v>
      </c>
      <c r="B186" t="s">
        <v>220</v>
      </c>
      <c r="C186" s="4">
        <v>0</v>
      </c>
      <c r="D186">
        <v>0</v>
      </c>
      <c r="E186" t="s">
        <v>212</v>
      </c>
      <c r="F186" t="s">
        <v>215</v>
      </c>
    </row>
    <row r="187" spans="1:6" x14ac:dyDescent="0.25">
      <c r="A187">
        <v>184</v>
      </c>
      <c r="B187" t="s">
        <v>220</v>
      </c>
      <c r="C187" s="4">
        <v>0</v>
      </c>
      <c r="D187">
        <v>0</v>
      </c>
      <c r="E187" t="s">
        <v>212</v>
      </c>
      <c r="F187" t="s">
        <v>215</v>
      </c>
    </row>
    <row r="188" spans="1:6" x14ac:dyDescent="0.25">
      <c r="A188">
        <v>185</v>
      </c>
      <c r="B188" t="s">
        <v>220</v>
      </c>
      <c r="C188" s="4">
        <v>0</v>
      </c>
      <c r="D188">
        <v>0</v>
      </c>
      <c r="E188" t="s">
        <v>212</v>
      </c>
      <c r="F188" t="s">
        <v>215</v>
      </c>
    </row>
    <row r="189" spans="1:6" x14ac:dyDescent="0.25">
      <c r="A189">
        <v>186</v>
      </c>
      <c r="B189" t="s">
        <v>220</v>
      </c>
      <c r="C189" s="4">
        <v>0</v>
      </c>
      <c r="D189">
        <v>0</v>
      </c>
      <c r="E189" t="s">
        <v>212</v>
      </c>
      <c r="F189" t="s">
        <v>215</v>
      </c>
    </row>
    <row r="190" spans="1:6" x14ac:dyDescent="0.25">
      <c r="A190">
        <v>187</v>
      </c>
      <c r="B190" t="s">
        <v>220</v>
      </c>
      <c r="C190" s="4">
        <v>0</v>
      </c>
      <c r="D190">
        <v>0</v>
      </c>
      <c r="E190" t="s">
        <v>212</v>
      </c>
      <c r="F190" t="s">
        <v>215</v>
      </c>
    </row>
    <row r="191" spans="1:6" x14ac:dyDescent="0.25">
      <c r="A191">
        <v>188</v>
      </c>
      <c r="B191" t="s">
        <v>220</v>
      </c>
      <c r="C191" s="4">
        <v>0</v>
      </c>
      <c r="D191">
        <v>0</v>
      </c>
      <c r="E191" t="s">
        <v>212</v>
      </c>
      <c r="F191" t="s">
        <v>215</v>
      </c>
    </row>
    <row r="192" spans="1:6" x14ac:dyDescent="0.25">
      <c r="A192">
        <v>189</v>
      </c>
      <c r="B192" t="s">
        <v>220</v>
      </c>
      <c r="C192" s="4">
        <v>0</v>
      </c>
      <c r="D192">
        <v>0</v>
      </c>
      <c r="E192" t="s">
        <v>212</v>
      </c>
      <c r="F192" t="s">
        <v>215</v>
      </c>
    </row>
    <row r="193" spans="1:6" x14ac:dyDescent="0.25">
      <c r="A193">
        <v>190</v>
      </c>
      <c r="B193" t="s">
        <v>220</v>
      </c>
      <c r="C193" s="4">
        <v>0</v>
      </c>
      <c r="D193">
        <v>0</v>
      </c>
      <c r="E193" t="s">
        <v>212</v>
      </c>
      <c r="F193" t="s">
        <v>215</v>
      </c>
    </row>
    <row r="194" spans="1:6" x14ac:dyDescent="0.25">
      <c r="A194">
        <v>191</v>
      </c>
      <c r="B194" t="s">
        <v>220</v>
      </c>
      <c r="C194" s="4">
        <v>0</v>
      </c>
      <c r="D194">
        <v>0</v>
      </c>
      <c r="E194" t="s">
        <v>212</v>
      </c>
      <c r="F194" t="s">
        <v>215</v>
      </c>
    </row>
    <row r="195" spans="1:6" x14ac:dyDescent="0.25">
      <c r="A195">
        <v>192</v>
      </c>
      <c r="B195" t="s">
        <v>220</v>
      </c>
      <c r="C195" s="4">
        <v>0</v>
      </c>
      <c r="D195">
        <v>0</v>
      </c>
      <c r="E195" t="s">
        <v>212</v>
      </c>
      <c r="F195" t="s">
        <v>215</v>
      </c>
    </row>
    <row r="196" spans="1:6" x14ac:dyDescent="0.25">
      <c r="A196">
        <v>193</v>
      </c>
      <c r="B196" t="s">
        <v>220</v>
      </c>
      <c r="C196" s="4">
        <v>0</v>
      </c>
      <c r="D196">
        <v>0</v>
      </c>
      <c r="E196" t="s">
        <v>212</v>
      </c>
      <c r="F196" t="s">
        <v>215</v>
      </c>
    </row>
    <row r="197" spans="1:6" x14ac:dyDescent="0.25">
      <c r="A197">
        <v>194</v>
      </c>
      <c r="B197" t="s">
        <v>220</v>
      </c>
      <c r="C197" s="4">
        <v>0</v>
      </c>
      <c r="D197">
        <v>0</v>
      </c>
      <c r="E197" t="s">
        <v>212</v>
      </c>
      <c r="F197" t="s">
        <v>215</v>
      </c>
    </row>
    <row r="198" spans="1:6" x14ac:dyDescent="0.25">
      <c r="A198">
        <v>195</v>
      </c>
      <c r="B198" t="s">
        <v>220</v>
      </c>
      <c r="C198" s="4">
        <v>0</v>
      </c>
      <c r="D198">
        <v>0</v>
      </c>
      <c r="E198" t="s">
        <v>212</v>
      </c>
      <c r="F198" t="s">
        <v>215</v>
      </c>
    </row>
    <row r="199" spans="1:6" x14ac:dyDescent="0.25">
      <c r="A199">
        <v>196</v>
      </c>
      <c r="B199" t="s">
        <v>220</v>
      </c>
      <c r="C199" s="4">
        <v>0</v>
      </c>
      <c r="D199">
        <v>0</v>
      </c>
      <c r="E199" t="s">
        <v>212</v>
      </c>
      <c r="F199" t="s">
        <v>215</v>
      </c>
    </row>
    <row r="200" spans="1:6" x14ac:dyDescent="0.25">
      <c r="A200">
        <v>197</v>
      </c>
      <c r="B200" t="s">
        <v>220</v>
      </c>
      <c r="C200" s="4">
        <v>0</v>
      </c>
      <c r="D200">
        <v>0</v>
      </c>
      <c r="E200" t="s">
        <v>212</v>
      </c>
      <c r="F200" t="s">
        <v>215</v>
      </c>
    </row>
    <row r="201" spans="1:6" x14ac:dyDescent="0.25">
      <c r="A201">
        <v>198</v>
      </c>
      <c r="B201" t="s">
        <v>220</v>
      </c>
      <c r="C201" s="4">
        <v>0</v>
      </c>
      <c r="D201">
        <v>0</v>
      </c>
      <c r="E201" t="s">
        <v>212</v>
      </c>
      <c r="F201" t="s">
        <v>215</v>
      </c>
    </row>
    <row r="202" spans="1:6" x14ac:dyDescent="0.25">
      <c r="A202">
        <v>199</v>
      </c>
      <c r="B202" t="s">
        <v>220</v>
      </c>
      <c r="C202" s="4">
        <v>0</v>
      </c>
      <c r="D202">
        <v>0</v>
      </c>
      <c r="E202" t="s">
        <v>212</v>
      </c>
      <c r="F202" t="s">
        <v>215</v>
      </c>
    </row>
    <row r="203" spans="1:6" x14ac:dyDescent="0.25">
      <c r="A203">
        <v>200</v>
      </c>
      <c r="B203" t="s">
        <v>220</v>
      </c>
      <c r="C203" s="4">
        <v>0</v>
      </c>
      <c r="D203">
        <v>0</v>
      </c>
      <c r="E203" t="s">
        <v>212</v>
      </c>
      <c r="F203" t="s">
        <v>215</v>
      </c>
    </row>
    <row r="204" spans="1:6" x14ac:dyDescent="0.25">
      <c r="A204">
        <v>201</v>
      </c>
      <c r="B204" t="s">
        <v>220</v>
      </c>
      <c r="C204" s="4">
        <v>0</v>
      </c>
      <c r="D204">
        <v>0</v>
      </c>
      <c r="E204" t="s">
        <v>212</v>
      </c>
      <c r="F204" t="s">
        <v>215</v>
      </c>
    </row>
    <row r="205" spans="1:6" x14ac:dyDescent="0.25">
      <c r="A205">
        <v>202</v>
      </c>
      <c r="B205" t="s">
        <v>220</v>
      </c>
      <c r="C205" s="4">
        <v>0</v>
      </c>
      <c r="D205">
        <v>0</v>
      </c>
      <c r="E205" t="s">
        <v>212</v>
      </c>
      <c r="F205" t="s">
        <v>215</v>
      </c>
    </row>
    <row r="206" spans="1:6" x14ac:dyDescent="0.25">
      <c r="A206">
        <v>203</v>
      </c>
      <c r="B206" t="s">
        <v>741</v>
      </c>
      <c r="C206" s="4">
        <v>0</v>
      </c>
      <c r="D206">
        <v>0</v>
      </c>
      <c r="E206" t="s">
        <v>212</v>
      </c>
      <c r="F206" t="s">
        <v>215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206"/>
  <sheetViews>
    <sheetView topLeftCell="A3" workbookViewId="0">
      <selection activeCell="A4" sqref="A4"/>
    </sheetView>
  </sheetViews>
  <sheetFormatPr baseColWidth="10" defaultColWidth="9.140625" defaultRowHeight="15" x14ac:dyDescent="0.25"/>
  <cols>
    <col min="1" max="1" width="4"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row r="4" spans="1:6" x14ac:dyDescent="0.25">
      <c r="A4">
        <v>1</v>
      </c>
      <c r="B4" t="s">
        <v>220</v>
      </c>
      <c r="C4" s="4">
        <v>0</v>
      </c>
      <c r="D4">
        <v>0</v>
      </c>
      <c r="E4" t="s">
        <v>212</v>
      </c>
      <c r="F4" t="s">
        <v>215</v>
      </c>
    </row>
    <row r="5" spans="1:6" x14ac:dyDescent="0.25">
      <c r="A5">
        <v>2</v>
      </c>
      <c r="B5" t="s">
        <v>220</v>
      </c>
      <c r="C5" s="4">
        <v>0</v>
      </c>
      <c r="D5">
        <v>0</v>
      </c>
      <c r="E5" t="s">
        <v>212</v>
      </c>
      <c r="F5" t="s">
        <v>215</v>
      </c>
    </row>
    <row r="6" spans="1:6" x14ac:dyDescent="0.25">
      <c r="A6">
        <v>3</v>
      </c>
      <c r="B6" t="s">
        <v>220</v>
      </c>
      <c r="C6" s="4">
        <v>0</v>
      </c>
      <c r="D6">
        <v>0</v>
      </c>
      <c r="E6" t="s">
        <v>212</v>
      </c>
      <c r="F6" t="s">
        <v>215</v>
      </c>
    </row>
    <row r="7" spans="1:6" x14ac:dyDescent="0.25">
      <c r="A7">
        <v>4</v>
      </c>
      <c r="B7" t="s">
        <v>220</v>
      </c>
      <c r="C7" s="4">
        <v>0</v>
      </c>
      <c r="D7">
        <v>0</v>
      </c>
      <c r="E7" t="s">
        <v>212</v>
      </c>
      <c r="F7" t="s">
        <v>215</v>
      </c>
    </row>
    <row r="8" spans="1:6" x14ac:dyDescent="0.25">
      <c r="A8">
        <v>5</v>
      </c>
      <c r="B8" t="s">
        <v>220</v>
      </c>
      <c r="C8" s="4">
        <v>0</v>
      </c>
      <c r="D8">
        <v>0</v>
      </c>
      <c r="E8" t="s">
        <v>212</v>
      </c>
      <c r="F8" t="s">
        <v>215</v>
      </c>
    </row>
    <row r="9" spans="1:6" x14ac:dyDescent="0.25">
      <c r="A9">
        <v>6</v>
      </c>
      <c r="B9" t="s">
        <v>220</v>
      </c>
      <c r="C9" s="4">
        <v>0</v>
      </c>
      <c r="D9">
        <v>0</v>
      </c>
      <c r="E9" t="s">
        <v>212</v>
      </c>
      <c r="F9" t="s">
        <v>215</v>
      </c>
    </row>
    <row r="10" spans="1:6" x14ac:dyDescent="0.25">
      <c r="A10">
        <v>7</v>
      </c>
      <c r="B10" t="s">
        <v>220</v>
      </c>
      <c r="C10" s="4">
        <v>0</v>
      </c>
      <c r="D10">
        <v>0</v>
      </c>
      <c r="E10" t="s">
        <v>212</v>
      </c>
      <c r="F10" t="s">
        <v>215</v>
      </c>
    </row>
    <row r="11" spans="1:6" x14ac:dyDescent="0.25">
      <c r="A11">
        <v>8</v>
      </c>
      <c r="B11" t="s">
        <v>220</v>
      </c>
      <c r="C11" s="4">
        <v>0</v>
      </c>
      <c r="D11">
        <v>0</v>
      </c>
      <c r="E11" t="s">
        <v>212</v>
      </c>
      <c r="F11" t="s">
        <v>215</v>
      </c>
    </row>
    <row r="12" spans="1:6" x14ac:dyDescent="0.25">
      <c r="A12">
        <v>9</v>
      </c>
      <c r="B12" t="s">
        <v>220</v>
      </c>
      <c r="C12" s="4">
        <v>0</v>
      </c>
      <c r="D12">
        <v>0</v>
      </c>
      <c r="E12" t="s">
        <v>212</v>
      </c>
      <c r="F12" t="s">
        <v>215</v>
      </c>
    </row>
    <row r="13" spans="1:6" x14ac:dyDescent="0.25">
      <c r="A13">
        <v>10</v>
      </c>
      <c r="B13" t="s">
        <v>220</v>
      </c>
      <c r="C13" s="4">
        <v>0</v>
      </c>
      <c r="D13">
        <v>0</v>
      </c>
      <c r="E13" t="s">
        <v>212</v>
      </c>
      <c r="F13" t="s">
        <v>215</v>
      </c>
    </row>
    <row r="14" spans="1:6" x14ac:dyDescent="0.25">
      <c r="A14">
        <v>11</v>
      </c>
      <c r="B14" t="s">
        <v>220</v>
      </c>
      <c r="C14" s="4">
        <v>0</v>
      </c>
      <c r="D14">
        <v>0</v>
      </c>
      <c r="E14" t="s">
        <v>212</v>
      </c>
      <c r="F14" t="s">
        <v>215</v>
      </c>
    </row>
    <row r="15" spans="1:6" x14ac:dyDescent="0.25">
      <c r="A15">
        <v>12</v>
      </c>
      <c r="B15" t="s">
        <v>220</v>
      </c>
      <c r="C15" s="4">
        <v>0</v>
      </c>
      <c r="D15">
        <v>0</v>
      </c>
      <c r="E15" t="s">
        <v>212</v>
      </c>
      <c r="F15" t="s">
        <v>215</v>
      </c>
    </row>
    <row r="16" spans="1:6" x14ac:dyDescent="0.25">
      <c r="A16">
        <v>13</v>
      </c>
      <c r="B16" t="s">
        <v>220</v>
      </c>
      <c r="C16" s="4">
        <v>0</v>
      </c>
      <c r="D16">
        <v>0</v>
      </c>
      <c r="E16" t="s">
        <v>212</v>
      </c>
      <c r="F16" t="s">
        <v>215</v>
      </c>
    </row>
    <row r="17" spans="1:6" x14ac:dyDescent="0.25">
      <c r="A17">
        <v>14</v>
      </c>
      <c r="B17" t="s">
        <v>220</v>
      </c>
      <c r="C17" s="4">
        <v>0</v>
      </c>
      <c r="D17">
        <v>0</v>
      </c>
      <c r="E17" t="s">
        <v>212</v>
      </c>
      <c r="F17" t="s">
        <v>215</v>
      </c>
    </row>
    <row r="18" spans="1:6" x14ac:dyDescent="0.25">
      <c r="A18">
        <v>15</v>
      </c>
      <c r="B18" t="s">
        <v>220</v>
      </c>
      <c r="C18" s="4">
        <v>0</v>
      </c>
      <c r="D18">
        <v>0</v>
      </c>
      <c r="E18" t="s">
        <v>212</v>
      </c>
      <c r="F18" t="s">
        <v>215</v>
      </c>
    </row>
    <row r="19" spans="1:6" x14ac:dyDescent="0.25">
      <c r="A19">
        <v>16</v>
      </c>
      <c r="B19" t="s">
        <v>220</v>
      </c>
      <c r="C19" s="4">
        <v>0</v>
      </c>
      <c r="D19">
        <v>0</v>
      </c>
      <c r="E19" t="s">
        <v>212</v>
      </c>
      <c r="F19" t="s">
        <v>215</v>
      </c>
    </row>
    <row r="20" spans="1:6" x14ac:dyDescent="0.25">
      <c r="A20">
        <v>17</v>
      </c>
      <c r="B20" t="s">
        <v>220</v>
      </c>
      <c r="C20" s="4">
        <v>0</v>
      </c>
      <c r="D20">
        <v>0</v>
      </c>
      <c r="E20" t="s">
        <v>212</v>
      </c>
      <c r="F20" t="s">
        <v>215</v>
      </c>
    </row>
    <row r="21" spans="1:6" x14ac:dyDescent="0.25">
      <c r="A21">
        <v>18</v>
      </c>
      <c r="B21" t="s">
        <v>220</v>
      </c>
      <c r="C21" s="4">
        <v>0</v>
      </c>
      <c r="D21">
        <v>0</v>
      </c>
      <c r="E21" t="s">
        <v>212</v>
      </c>
      <c r="F21" t="s">
        <v>215</v>
      </c>
    </row>
    <row r="22" spans="1:6" x14ac:dyDescent="0.25">
      <c r="A22">
        <v>19</v>
      </c>
      <c r="B22" t="s">
        <v>220</v>
      </c>
      <c r="C22" s="4">
        <v>0</v>
      </c>
      <c r="D22">
        <v>0</v>
      </c>
      <c r="E22" t="s">
        <v>212</v>
      </c>
      <c r="F22" t="s">
        <v>215</v>
      </c>
    </row>
    <row r="23" spans="1:6" x14ac:dyDescent="0.25">
      <c r="A23">
        <v>20</v>
      </c>
      <c r="B23" t="s">
        <v>220</v>
      </c>
      <c r="C23" s="4">
        <v>0</v>
      </c>
      <c r="D23">
        <v>0</v>
      </c>
      <c r="E23" t="s">
        <v>212</v>
      </c>
      <c r="F23" t="s">
        <v>215</v>
      </c>
    </row>
    <row r="24" spans="1:6" x14ac:dyDescent="0.25">
      <c r="A24">
        <v>21</v>
      </c>
      <c r="B24" t="s">
        <v>220</v>
      </c>
      <c r="C24" s="4">
        <v>0</v>
      </c>
      <c r="D24">
        <v>0</v>
      </c>
      <c r="E24" t="s">
        <v>212</v>
      </c>
      <c r="F24" t="s">
        <v>215</v>
      </c>
    </row>
    <row r="25" spans="1:6" x14ac:dyDescent="0.25">
      <c r="A25">
        <v>22</v>
      </c>
      <c r="B25" t="s">
        <v>220</v>
      </c>
      <c r="C25" s="4">
        <v>0</v>
      </c>
      <c r="D25">
        <v>0</v>
      </c>
      <c r="E25" t="s">
        <v>212</v>
      </c>
      <c r="F25" t="s">
        <v>215</v>
      </c>
    </row>
    <row r="26" spans="1:6" x14ac:dyDescent="0.25">
      <c r="A26">
        <v>23</v>
      </c>
      <c r="B26" t="s">
        <v>220</v>
      </c>
      <c r="C26" s="4">
        <v>0</v>
      </c>
      <c r="D26">
        <v>0</v>
      </c>
      <c r="E26" t="s">
        <v>212</v>
      </c>
      <c r="F26" t="s">
        <v>215</v>
      </c>
    </row>
    <row r="27" spans="1:6" x14ac:dyDescent="0.25">
      <c r="A27">
        <v>24</v>
      </c>
      <c r="B27" t="s">
        <v>220</v>
      </c>
      <c r="C27" s="4">
        <v>0</v>
      </c>
      <c r="D27">
        <v>0</v>
      </c>
      <c r="E27" t="s">
        <v>212</v>
      </c>
      <c r="F27" t="s">
        <v>215</v>
      </c>
    </row>
    <row r="28" spans="1:6" x14ac:dyDescent="0.25">
      <c r="A28">
        <v>25</v>
      </c>
      <c r="B28" t="s">
        <v>220</v>
      </c>
      <c r="C28" s="4">
        <v>0</v>
      </c>
      <c r="D28">
        <v>0</v>
      </c>
      <c r="E28" t="s">
        <v>212</v>
      </c>
      <c r="F28" t="s">
        <v>215</v>
      </c>
    </row>
    <row r="29" spans="1:6" x14ac:dyDescent="0.25">
      <c r="A29">
        <v>26</v>
      </c>
      <c r="B29" t="s">
        <v>220</v>
      </c>
      <c r="C29" s="4">
        <v>0</v>
      </c>
      <c r="D29">
        <v>0</v>
      </c>
      <c r="E29" t="s">
        <v>212</v>
      </c>
      <c r="F29" t="s">
        <v>215</v>
      </c>
    </row>
    <row r="30" spans="1:6" x14ac:dyDescent="0.25">
      <c r="A30">
        <v>27</v>
      </c>
      <c r="B30" t="s">
        <v>220</v>
      </c>
      <c r="C30" s="4">
        <v>0</v>
      </c>
      <c r="D30">
        <v>0</v>
      </c>
      <c r="E30" t="s">
        <v>212</v>
      </c>
      <c r="F30" t="s">
        <v>215</v>
      </c>
    </row>
    <row r="31" spans="1:6" x14ac:dyDescent="0.25">
      <c r="A31">
        <v>28</v>
      </c>
      <c r="B31" t="s">
        <v>220</v>
      </c>
      <c r="C31" s="4">
        <v>0</v>
      </c>
      <c r="D31">
        <v>0</v>
      </c>
      <c r="E31" t="s">
        <v>212</v>
      </c>
      <c r="F31" t="s">
        <v>215</v>
      </c>
    </row>
    <row r="32" spans="1:6" x14ac:dyDescent="0.25">
      <c r="A32">
        <v>29</v>
      </c>
      <c r="B32" t="s">
        <v>220</v>
      </c>
      <c r="C32" s="4">
        <v>0</v>
      </c>
      <c r="D32">
        <v>0</v>
      </c>
      <c r="E32" t="s">
        <v>212</v>
      </c>
      <c r="F32" t="s">
        <v>215</v>
      </c>
    </row>
    <row r="33" spans="1:6" x14ac:dyDescent="0.25">
      <c r="A33">
        <v>30</v>
      </c>
      <c r="B33" t="s">
        <v>220</v>
      </c>
      <c r="C33" s="4">
        <v>0</v>
      </c>
      <c r="D33">
        <v>0</v>
      </c>
      <c r="E33" t="s">
        <v>212</v>
      </c>
      <c r="F33" t="s">
        <v>215</v>
      </c>
    </row>
    <row r="34" spans="1:6" x14ac:dyDescent="0.25">
      <c r="A34">
        <v>31</v>
      </c>
      <c r="B34" t="s">
        <v>220</v>
      </c>
      <c r="C34" s="4">
        <v>0</v>
      </c>
      <c r="D34">
        <v>0</v>
      </c>
      <c r="E34" t="s">
        <v>212</v>
      </c>
      <c r="F34" t="s">
        <v>215</v>
      </c>
    </row>
    <row r="35" spans="1:6" x14ac:dyDescent="0.25">
      <c r="A35">
        <v>32</v>
      </c>
      <c r="B35" t="s">
        <v>220</v>
      </c>
      <c r="C35" s="4">
        <v>0</v>
      </c>
      <c r="D35">
        <v>0</v>
      </c>
      <c r="E35" t="s">
        <v>212</v>
      </c>
      <c r="F35" t="s">
        <v>215</v>
      </c>
    </row>
    <row r="36" spans="1:6" x14ac:dyDescent="0.25">
      <c r="A36">
        <v>33</v>
      </c>
      <c r="B36" t="s">
        <v>220</v>
      </c>
      <c r="C36" s="4">
        <v>0</v>
      </c>
      <c r="D36">
        <v>0</v>
      </c>
      <c r="E36" t="s">
        <v>212</v>
      </c>
      <c r="F36" t="s">
        <v>215</v>
      </c>
    </row>
    <row r="37" spans="1:6" x14ac:dyDescent="0.25">
      <c r="A37">
        <v>34</v>
      </c>
      <c r="B37" t="s">
        <v>220</v>
      </c>
      <c r="C37" s="4">
        <v>0</v>
      </c>
      <c r="D37">
        <v>0</v>
      </c>
      <c r="E37" t="s">
        <v>212</v>
      </c>
      <c r="F37" t="s">
        <v>215</v>
      </c>
    </row>
    <row r="38" spans="1:6" x14ac:dyDescent="0.25">
      <c r="A38">
        <v>35</v>
      </c>
      <c r="B38" t="s">
        <v>220</v>
      </c>
      <c r="C38" s="4">
        <v>0</v>
      </c>
      <c r="D38">
        <v>0</v>
      </c>
      <c r="E38" t="s">
        <v>212</v>
      </c>
      <c r="F38" t="s">
        <v>215</v>
      </c>
    </row>
    <row r="39" spans="1:6" x14ac:dyDescent="0.25">
      <c r="A39">
        <v>36</v>
      </c>
      <c r="B39" t="s">
        <v>220</v>
      </c>
      <c r="C39" s="4">
        <v>0</v>
      </c>
      <c r="D39">
        <v>0</v>
      </c>
      <c r="E39" t="s">
        <v>212</v>
      </c>
      <c r="F39" t="s">
        <v>215</v>
      </c>
    </row>
    <row r="40" spans="1:6" x14ac:dyDescent="0.25">
      <c r="A40">
        <v>37</v>
      </c>
      <c r="B40" t="s">
        <v>220</v>
      </c>
      <c r="C40" s="4">
        <v>0</v>
      </c>
      <c r="D40">
        <v>0</v>
      </c>
      <c r="E40" t="s">
        <v>212</v>
      </c>
      <c r="F40" t="s">
        <v>215</v>
      </c>
    </row>
    <row r="41" spans="1:6" x14ac:dyDescent="0.25">
      <c r="A41">
        <v>38</v>
      </c>
      <c r="B41" t="s">
        <v>220</v>
      </c>
      <c r="C41" s="4">
        <v>0</v>
      </c>
      <c r="D41">
        <v>0</v>
      </c>
      <c r="E41" t="s">
        <v>212</v>
      </c>
      <c r="F41" t="s">
        <v>215</v>
      </c>
    </row>
    <row r="42" spans="1:6" x14ac:dyDescent="0.25">
      <c r="A42">
        <v>39</v>
      </c>
      <c r="B42" t="s">
        <v>220</v>
      </c>
      <c r="C42" s="4">
        <v>0</v>
      </c>
      <c r="D42">
        <v>0</v>
      </c>
      <c r="E42" t="s">
        <v>212</v>
      </c>
      <c r="F42" t="s">
        <v>215</v>
      </c>
    </row>
    <row r="43" spans="1:6" x14ac:dyDescent="0.25">
      <c r="A43">
        <v>40</v>
      </c>
      <c r="B43" t="s">
        <v>220</v>
      </c>
      <c r="C43" s="4">
        <v>0</v>
      </c>
      <c r="D43">
        <v>0</v>
      </c>
      <c r="E43" t="s">
        <v>212</v>
      </c>
      <c r="F43" t="s">
        <v>215</v>
      </c>
    </row>
    <row r="44" spans="1:6" x14ac:dyDescent="0.25">
      <c r="A44">
        <v>41</v>
      </c>
      <c r="B44" t="s">
        <v>220</v>
      </c>
      <c r="C44" s="4">
        <v>0</v>
      </c>
      <c r="D44">
        <v>0</v>
      </c>
      <c r="E44" t="s">
        <v>212</v>
      </c>
      <c r="F44" t="s">
        <v>215</v>
      </c>
    </row>
    <row r="45" spans="1:6" x14ac:dyDescent="0.25">
      <c r="A45">
        <v>42</v>
      </c>
      <c r="B45" t="s">
        <v>220</v>
      </c>
      <c r="C45" s="4">
        <v>0</v>
      </c>
      <c r="D45">
        <v>0</v>
      </c>
      <c r="E45" t="s">
        <v>212</v>
      </c>
      <c r="F45" t="s">
        <v>215</v>
      </c>
    </row>
    <row r="46" spans="1:6" x14ac:dyDescent="0.25">
      <c r="A46">
        <v>43</v>
      </c>
      <c r="B46" t="s">
        <v>220</v>
      </c>
      <c r="C46" s="4">
        <v>0</v>
      </c>
      <c r="D46">
        <v>0</v>
      </c>
      <c r="E46" t="s">
        <v>212</v>
      </c>
      <c r="F46" t="s">
        <v>215</v>
      </c>
    </row>
    <row r="47" spans="1:6" x14ac:dyDescent="0.25">
      <c r="A47">
        <v>44</v>
      </c>
      <c r="B47" t="s">
        <v>220</v>
      </c>
      <c r="C47" s="4">
        <v>0</v>
      </c>
      <c r="D47">
        <v>0</v>
      </c>
      <c r="E47" t="s">
        <v>212</v>
      </c>
      <c r="F47" t="s">
        <v>215</v>
      </c>
    </row>
    <row r="48" spans="1:6" x14ac:dyDescent="0.25">
      <c r="A48">
        <v>45</v>
      </c>
      <c r="B48" t="s">
        <v>220</v>
      </c>
      <c r="C48" s="4">
        <v>0</v>
      </c>
      <c r="D48">
        <v>0</v>
      </c>
      <c r="E48" t="s">
        <v>212</v>
      </c>
      <c r="F48" t="s">
        <v>215</v>
      </c>
    </row>
    <row r="49" spans="1:6" x14ac:dyDescent="0.25">
      <c r="A49">
        <v>46</v>
      </c>
      <c r="B49" t="s">
        <v>220</v>
      </c>
      <c r="C49" s="4">
        <v>0</v>
      </c>
      <c r="D49">
        <v>0</v>
      </c>
      <c r="E49" t="s">
        <v>212</v>
      </c>
      <c r="F49" t="s">
        <v>215</v>
      </c>
    </row>
    <row r="50" spans="1:6" x14ac:dyDescent="0.25">
      <c r="A50">
        <v>47</v>
      </c>
      <c r="B50" t="s">
        <v>220</v>
      </c>
      <c r="C50" s="4">
        <v>0</v>
      </c>
      <c r="D50">
        <v>0</v>
      </c>
      <c r="E50" t="s">
        <v>212</v>
      </c>
      <c r="F50" t="s">
        <v>215</v>
      </c>
    </row>
    <row r="51" spans="1:6" x14ac:dyDescent="0.25">
      <c r="A51">
        <v>48</v>
      </c>
      <c r="B51" t="s">
        <v>220</v>
      </c>
      <c r="C51" s="4">
        <v>0</v>
      </c>
      <c r="D51">
        <v>0</v>
      </c>
      <c r="E51" t="s">
        <v>212</v>
      </c>
      <c r="F51" t="s">
        <v>215</v>
      </c>
    </row>
    <row r="52" spans="1:6" x14ac:dyDescent="0.25">
      <c r="A52">
        <v>49</v>
      </c>
      <c r="B52" t="s">
        <v>220</v>
      </c>
      <c r="C52" s="4">
        <v>0</v>
      </c>
      <c r="D52">
        <v>0</v>
      </c>
      <c r="E52" t="s">
        <v>212</v>
      </c>
      <c r="F52" t="s">
        <v>215</v>
      </c>
    </row>
    <row r="53" spans="1:6" x14ac:dyDescent="0.25">
      <c r="A53">
        <v>50</v>
      </c>
      <c r="B53" t="s">
        <v>220</v>
      </c>
      <c r="C53" s="4">
        <v>0</v>
      </c>
      <c r="D53">
        <v>0</v>
      </c>
      <c r="E53" t="s">
        <v>212</v>
      </c>
      <c r="F53" t="s">
        <v>215</v>
      </c>
    </row>
    <row r="54" spans="1:6" x14ac:dyDescent="0.25">
      <c r="A54">
        <v>51</v>
      </c>
      <c r="B54" t="s">
        <v>220</v>
      </c>
      <c r="C54" s="4">
        <v>0</v>
      </c>
      <c r="D54">
        <v>0</v>
      </c>
      <c r="E54" t="s">
        <v>212</v>
      </c>
      <c r="F54" t="s">
        <v>215</v>
      </c>
    </row>
    <row r="55" spans="1:6" x14ac:dyDescent="0.25">
      <c r="A55">
        <v>52</v>
      </c>
      <c r="B55" t="s">
        <v>220</v>
      </c>
      <c r="C55" s="4">
        <v>0</v>
      </c>
      <c r="D55">
        <v>0</v>
      </c>
      <c r="E55" t="s">
        <v>212</v>
      </c>
      <c r="F55" t="s">
        <v>215</v>
      </c>
    </row>
    <row r="56" spans="1:6" x14ac:dyDescent="0.25">
      <c r="A56">
        <v>53</v>
      </c>
      <c r="B56" t="s">
        <v>220</v>
      </c>
      <c r="C56" s="4">
        <v>0</v>
      </c>
      <c r="D56">
        <v>0</v>
      </c>
      <c r="E56" t="s">
        <v>212</v>
      </c>
      <c r="F56" t="s">
        <v>215</v>
      </c>
    </row>
    <row r="57" spans="1:6" x14ac:dyDescent="0.25">
      <c r="A57">
        <v>54</v>
      </c>
      <c r="B57" t="s">
        <v>220</v>
      </c>
      <c r="C57" s="4">
        <v>0</v>
      </c>
      <c r="D57">
        <v>0</v>
      </c>
      <c r="E57" t="s">
        <v>212</v>
      </c>
      <c r="F57" t="s">
        <v>215</v>
      </c>
    </row>
    <row r="58" spans="1:6" x14ac:dyDescent="0.25">
      <c r="A58">
        <v>55</v>
      </c>
      <c r="B58" t="s">
        <v>220</v>
      </c>
      <c r="C58" s="4">
        <v>0</v>
      </c>
      <c r="D58">
        <v>0</v>
      </c>
      <c r="E58" t="s">
        <v>212</v>
      </c>
      <c r="F58" t="s">
        <v>215</v>
      </c>
    </row>
    <row r="59" spans="1:6" x14ac:dyDescent="0.25">
      <c r="A59">
        <v>56</v>
      </c>
      <c r="B59" t="s">
        <v>220</v>
      </c>
      <c r="C59" s="4">
        <v>0</v>
      </c>
      <c r="D59">
        <v>0</v>
      </c>
      <c r="E59" t="s">
        <v>212</v>
      </c>
      <c r="F59" t="s">
        <v>215</v>
      </c>
    </row>
    <row r="60" spans="1:6" x14ac:dyDescent="0.25">
      <c r="A60">
        <v>57</v>
      </c>
      <c r="B60" t="s">
        <v>220</v>
      </c>
      <c r="C60" s="4">
        <v>0</v>
      </c>
      <c r="D60">
        <v>0</v>
      </c>
      <c r="E60" t="s">
        <v>212</v>
      </c>
      <c r="F60" t="s">
        <v>215</v>
      </c>
    </row>
    <row r="61" spans="1:6" x14ac:dyDescent="0.25">
      <c r="A61">
        <v>58</v>
      </c>
      <c r="B61" t="s">
        <v>220</v>
      </c>
      <c r="C61" s="4">
        <v>0</v>
      </c>
      <c r="D61">
        <v>0</v>
      </c>
      <c r="E61" t="s">
        <v>212</v>
      </c>
      <c r="F61" t="s">
        <v>215</v>
      </c>
    </row>
    <row r="62" spans="1:6" x14ac:dyDescent="0.25">
      <c r="A62">
        <v>59</v>
      </c>
      <c r="B62" t="s">
        <v>220</v>
      </c>
      <c r="C62" s="4">
        <v>0</v>
      </c>
      <c r="D62">
        <v>0</v>
      </c>
      <c r="E62" t="s">
        <v>212</v>
      </c>
      <c r="F62" t="s">
        <v>215</v>
      </c>
    </row>
    <row r="63" spans="1:6" x14ac:dyDescent="0.25">
      <c r="A63">
        <v>60</v>
      </c>
      <c r="B63" t="s">
        <v>220</v>
      </c>
      <c r="C63" s="4">
        <v>0</v>
      </c>
      <c r="D63">
        <v>0</v>
      </c>
      <c r="E63" t="s">
        <v>212</v>
      </c>
      <c r="F63" t="s">
        <v>215</v>
      </c>
    </row>
    <row r="64" spans="1:6" x14ac:dyDescent="0.25">
      <c r="A64">
        <v>61</v>
      </c>
      <c r="B64" t="s">
        <v>220</v>
      </c>
      <c r="C64" s="4">
        <v>0</v>
      </c>
      <c r="D64">
        <v>0</v>
      </c>
      <c r="E64" t="s">
        <v>212</v>
      </c>
      <c r="F64" t="s">
        <v>215</v>
      </c>
    </row>
    <row r="65" spans="1:6" x14ac:dyDescent="0.25">
      <c r="A65">
        <v>62</v>
      </c>
      <c r="B65" t="s">
        <v>220</v>
      </c>
      <c r="C65" s="4">
        <v>0</v>
      </c>
      <c r="D65">
        <v>0</v>
      </c>
      <c r="E65" t="s">
        <v>212</v>
      </c>
      <c r="F65" t="s">
        <v>215</v>
      </c>
    </row>
    <row r="66" spans="1:6" x14ac:dyDescent="0.25">
      <c r="A66">
        <v>63</v>
      </c>
      <c r="B66" t="s">
        <v>220</v>
      </c>
      <c r="C66" s="4">
        <v>0</v>
      </c>
      <c r="D66">
        <v>0</v>
      </c>
      <c r="E66" t="s">
        <v>212</v>
      </c>
      <c r="F66" t="s">
        <v>215</v>
      </c>
    </row>
    <row r="67" spans="1:6" x14ac:dyDescent="0.25">
      <c r="A67">
        <v>64</v>
      </c>
      <c r="B67" t="s">
        <v>220</v>
      </c>
      <c r="C67" s="4">
        <v>0</v>
      </c>
      <c r="D67">
        <v>0</v>
      </c>
      <c r="E67" t="s">
        <v>212</v>
      </c>
      <c r="F67" t="s">
        <v>215</v>
      </c>
    </row>
    <row r="68" spans="1:6" x14ac:dyDescent="0.25">
      <c r="A68">
        <v>65</v>
      </c>
      <c r="B68" t="s">
        <v>220</v>
      </c>
      <c r="C68" s="4">
        <v>0</v>
      </c>
      <c r="D68">
        <v>0</v>
      </c>
      <c r="E68" t="s">
        <v>212</v>
      </c>
      <c r="F68" t="s">
        <v>215</v>
      </c>
    </row>
    <row r="69" spans="1:6" x14ac:dyDescent="0.25">
      <c r="A69">
        <v>66</v>
      </c>
      <c r="B69" t="s">
        <v>220</v>
      </c>
      <c r="C69" s="4">
        <v>0</v>
      </c>
      <c r="D69">
        <v>0</v>
      </c>
      <c r="E69" t="s">
        <v>212</v>
      </c>
      <c r="F69" t="s">
        <v>215</v>
      </c>
    </row>
    <row r="70" spans="1:6" x14ac:dyDescent="0.25">
      <c r="A70">
        <v>67</v>
      </c>
      <c r="B70" t="s">
        <v>220</v>
      </c>
      <c r="C70" s="4">
        <v>0</v>
      </c>
      <c r="D70">
        <v>0</v>
      </c>
      <c r="E70" t="s">
        <v>212</v>
      </c>
      <c r="F70" t="s">
        <v>215</v>
      </c>
    </row>
    <row r="71" spans="1:6" x14ac:dyDescent="0.25">
      <c r="A71">
        <v>68</v>
      </c>
      <c r="B71" t="s">
        <v>220</v>
      </c>
      <c r="C71" s="4">
        <v>0</v>
      </c>
      <c r="D71">
        <v>0</v>
      </c>
      <c r="E71" t="s">
        <v>212</v>
      </c>
      <c r="F71" t="s">
        <v>215</v>
      </c>
    </row>
    <row r="72" spans="1:6" x14ac:dyDescent="0.25">
      <c r="A72">
        <v>69</v>
      </c>
      <c r="B72" t="s">
        <v>220</v>
      </c>
      <c r="C72" s="4">
        <v>0</v>
      </c>
      <c r="D72">
        <v>0</v>
      </c>
      <c r="E72" t="s">
        <v>212</v>
      </c>
      <c r="F72" t="s">
        <v>215</v>
      </c>
    </row>
    <row r="73" spans="1:6" x14ac:dyDescent="0.25">
      <c r="A73">
        <v>70</v>
      </c>
      <c r="B73" t="s">
        <v>220</v>
      </c>
      <c r="C73" s="4">
        <v>0</v>
      </c>
      <c r="D73">
        <v>0</v>
      </c>
      <c r="E73" t="s">
        <v>212</v>
      </c>
      <c r="F73" t="s">
        <v>215</v>
      </c>
    </row>
    <row r="74" spans="1:6" x14ac:dyDescent="0.25">
      <c r="A74">
        <v>71</v>
      </c>
      <c r="B74" t="s">
        <v>220</v>
      </c>
      <c r="C74" s="4">
        <v>0</v>
      </c>
      <c r="D74">
        <v>0</v>
      </c>
      <c r="E74" t="s">
        <v>212</v>
      </c>
      <c r="F74" t="s">
        <v>215</v>
      </c>
    </row>
    <row r="75" spans="1:6" x14ac:dyDescent="0.25">
      <c r="A75">
        <v>72</v>
      </c>
      <c r="B75" t="s">
        <v>220</v>
      </c>
      <c r="C75" s="4">
        <v>0</v>
      </c>
      <c r="D75">
        <v>0</v>
      </c>
      <c r="E75" t="s">
        <v>212</v>
      </c>
      <c r="F75" t="s">
        <v>215</v>
      </c>
    </row>
    <row r="76" spans="1:6" x14ac:dyDescent="0.25">
      <c r="A76">
        <v>73</v>
      </c>
      <c r="B76" t="s">
        <v>220</v>
      </c>
      <c r="C76" s="4">
        <v>0</v>
      </c>
      <c r="D76">
        <v>0</v>
      </c>
      <c r="E76" t="s">
        <v>212</v>
      </c>
      <c r="F76" t="s">
        <v>215</v>
      </c>
    </row>
    <row r="77" spans="1:6" x14ac:dyDescent="0.25">
      <c r="A77">
        <v>74</v>
      </c>
      <c r="B77" t="s">
        <v>220</v>
      </c>
      <c r="C77" s="4">
        <v>0</v>
      </c>
      <c r="D77">
        <v>0</v>
      </c>
      <c r="E77" t="s">
        <v>212</v>
      </c>
      <c r="F77" t="s">
        <v>215</v>
      </c>
    </row>
    <row r="78" spans="1:6" x14ac:dyDescent="0.25">
      <c r="A78">
        <v>75</v>
      </c>
      <c r="B78" t="s">
        <v>220</v>
      </c>
      <c r="C78" s="4">
        <v>0</v>
      </c>
      <c r="D78">
        <v>0</v>
      </c>
      <c r="E78" t="s">
        <v>212</v>
      </c>
      <c r="F78" t="s">
        <v>215</v>
      </c>
    </row>
    <row r="79" spans="1:6" x14ac:dyDescent="0.25">
      <c r="A79">
        <v>76</v>
      </c>
      <c r="B79" t="s">
        <v>220</v>
      </c>
      <c r="C79" s="4">
        <v>0</v>
      </c>
      <c r="D79">
        <v>0</v>
      </c>
      <c r="E79" t="s">
        <v>212</v>
      </c>
      <c r="F79" t="s">
        <v>215</v>
      </c>
    </row>
    <row r="80" spans="1:6" x14ac:dyDescent="0.25">
      <c r="A80">
        <v>77</v>
      </c>
      <c r="B80" t="s">
        <v>220</v>
      </c>
      <c r="C80" s="4">
        <v>0</v>
      </c>
      <c r="D80">
        <v>0</v>
      </c>
      <c r="E80" t="s">
        <v>212</v>
      </c>
      <c r="F80" t="s">
        <v>215</v>
      </c>
    </row>
    <row r="81" spans="1:6" x14ac:dyDescent="0.25">
      <c r="A81">
        <v>78</v>
      </c>
      <c r="B81" t="s">
        <v>220</v>
      </c>
      <c r="C81" s="4">
        <v>0</v>
      </c>
      <c r="D81">
        <v>0</v>
      </c>
      <c r="E81" t="s">
        <v>212</v>
      </c>
      <c r="F81" t="s">
        <v>215</v>
      </c>
    </row>
    <row r="82" spans="1:6" x14ac:dyDescent="0.25">
      <c r="A82">
        <v>79</v>
      </c>
      <c r="B82" t="s">
        <v>220</v>
      </c>
      <c r="C82" s="4">
        <v>0</v>
      </c>
      <c r="D82">
        <v>0</v>
      </c>
      <c r="E82" t="s">
        <v>212</v>
      </c>
      <c r="F82" t="s">
        <v>215</v>
      </c>
    </row>
    <row r="83" spans="1:6" x14ac:dyDescent="0.25">
      <c r="A83">
        <v>80</v>
      </c>
      <c r="B83" t="s">
        <v>220</v>
      </c>
      <c r="C83" s="4">
        <v>0</v>
      </c>
      <c r="D83">
        <v>0</v>
      </c>
      <c r="E83" t="s">
        <v>212</v>
      </c>
      <c r="F83" t="s">
        <v>215</v>
      </c>
    </row>
    <row r="84" spans="1:6" x14ac:dyDescent="0.25">
      <c r="A84">
        <v>81</v>
      </c>
      <c r="B84" t="s">
        <v>220</v>
      </c>
      <c r="C84" s="4">
        <v>0</v>
      </c>
      <c r="D84">
        <v>0</v>
      </c>
      <c r="E84" t="s">
        <v>212</v>
      </c>
      <c r="F84" t="s">
        <v>215</v>
      </c>
    </row>
    <row r="85" spans="1:6" x14ac:dyDescent="0.25">
      <c r="A85">
        <v>82</v>
      </c>
      <c r="B85" t="s">
        <v>220</v>
      </c>
      <c r="C85" s="4">
        <v>0</v>
      </c>
      <c r="D85">
        <v>0</v>
      </c>
      <c r="E85" t="s">
        <v>212</v>
      </c>
      <c r="F85" t="s">
        <v>215</v>
      </c>
    </row>
    <row r="86" spans="1:6" x14ac:dyDescent="0.25">
      <c r="A86">
        <v>83</v>
      </c>
      <c r="B86" t="s">
        <v>220</v>
      </c>
      <c r="C86" s="4">
        <v>0</v>
      </c>
      <c r="D86">
        <v>0</v>
      </c>
      <c r="E86" t="s">
        <v>212</v>
      </c>
      <c r="F86" t="s">
        <v>215</v>
      </c>
    </row>
    <row r="87" spans="1:6" x14ac:dyDescent="0.25">
      <c r="A87">
        <v>84</v>
      </c>
      <c r="B87" t="s">
        <v>220</v>
      </c>
      <c r="C87" s="4">
        <v>0</v>
      </c>
      <c r="D87">
        <v>0</v>
      </c>
      <c r="E87" t="s">
        <v>212</v>
      </c>
      <c r="F87" t="s">
        <v>215</v>
      </c>
    </row>
    <row r="88" spans="1:6" x14ac:dyDescent="0.25">
      <c r="A88">
        <v>85</v>
      </c>
      <c r="B88" t="s">
        <v>220</v>
      </c>
      <c r="C88" s="4">
        <v>0</v>
      </c>
      <c r="D88">
        <v>0</v>
      </c>
      <c r="E88" t="s">
        <v>212</v>
      </c>
      <c r="F88" t="s">
        <v>215</v>
      </c>
    </row>
    <row r="89" spans="1:6" x14ac:dyDescent="0.25">
      <c r="A89">
        <v>86</v>
      </c>
      <c r="B89" t="s">
        <v>220</v>
      </c>
      <c r="C89" s="4">
        <v>0</v>
      </c>
      <c r="D89">
        <v>0</v>
      </c>
      <c r="E89" t="s">
        <v>212</v>
      </c>
      <c r="F89" t="s">
        <v>215</v>
      </c>
    </row>
    <row r="90" spans="1:6" x14ac:dyDescent="0.25">
      <c r="A90">
        <v>87</v>
      </c>
      <c r="B90" t="s">
        <v>220</v>
      </c>
      <c r="C90" s="4">
        <v>0</v>
      </c>
      <c r="D90">
        <v>0</v>
      </c>
      <c r="E90" t="s">
        <v>212</v>
      </c>
      <c r="F90" t="s">
        <v>215</v>
      </c>
    </row>
    <row r="91" spans="1:6" x14ac:dyDescent="0.25">
      <c r="A91">
        <v>88</v>
      </c>
      <c r="B91" t="s">
        <v>220</v>
      </c>
      <c r="C91" s="4">
        <v>0</v>
      </c>
      <c r="D91">
        <v>0</v>
      </c>
      <c r="E91" t="s">
        <v>212</v>
      </c>
      <c r="F91" t="s">
        <v>215</v>
      </c>
    </row>
    <row r="92" spans="1:6" x14ac:dyDescent="0.25">
      <c r="A92">
        <v>89</v>
      </c>
      <c r="B92" t="s">
        <v>220</v>
      </c>
      <c r="C92" s="4">
        <v>0</v>
      </c>
      <c r="D92">
        <v>0</v>
      </c>
      <c r="E92" t="s">
        <v>212</v>
      </c>
      <c r="F92" t="s">
        <v>215</v>
      </c>
    </row>
    <row r="93" spans="1:6" x14ac:dyDescent="0.25">
      <c r="A93">
        <v>90</v>
      </c>
      <c r="B93" t="s">
        <v>220</v>
      </c>
      <c r="C93" s="4">
        <v>0</v>
      </c>
      <c r="D93">
        <v>0</v>
      </c>
      <c r="E93" t="s">
        <v>212</v>
      </c>
      <c r="F93" t="s">
        <v>215</v>
      </c>
    </row>
    <row r="94" spans="1:6" x14ac:dyDescent="0.25">
      <c r="A94">
        <v>91</v>
      </c>
      <c r="B94" t="s">
        <v>220</v>
      </c>
      <c r="C94" s="4">
        <v>0</v>
      </c>
      <c r="D94">
        <v>0</v>
      </c>
      <c r="E94" t="s">
        <v>212</v>
      </c>
      <c r="F94" t="s">
        <v>215</v>
      </c>
    </row>
    <row r="95" spans="1:6" x14ac:dyDescent="0.25">
      <c r="A95">
        <v>92</v>
      </c>
      <c r="B95" t="s">
        <v>220</v>
      </c>
      <c r="C95" s="4">
        <v>0</v>
      </c>
      <c r="D95">
        <v>0</v>
      </c>
      <c r="E95" t="s">
        <v>212</v>
      </c>
      <c r="F95" t="s">
        <v>215</v>
      </c>
    </row>
    <row r="96" spans="1:6" x14ac:dyDescent="0.25">
      <c r="A96">
        <v>93</v>
      </c>
      <c r="B96" t="s">
        <v>220</v>
      </c>
      <c r="C96" s="4">
        <v>0</v>
      </c>
      <c r="D96">
        <v>0</v>
      </c>
      <c r="E96" t="s">
        <v>212</v>
      </c>
      <c r="F96" t="s">
        <v>215</v>
      </c>
    </row>
    <row r="97" spans="1:6" x14ac:dyDescent="0.25">
      <c r="A97">
        <v>94</v>
      </c>
      <c r="B97" t="s">
        <v>220</v>
      </c>
      <c r="C97" s="4">
        <v>0</v>
      </c>
      <c r="D97">
        <v>0</v>
      </c>
      <c r="E97" t="s">
        <v>212</v>
      </c>
      <c r="F97" t="s">
        <v>215</v>
      </c>
    </row>
    <row r="98" spans="1:6" x14ac:dyDescent="0.25">
      <c r="A98">
        <v>95</v>
      </c>
      <c r="B98" t="s">
        <v>220</v>
      </c>
      <c r="C98" s="4">
        <v>0</v>
      </c>
      <c r="D98">
        <v>0</v>
      </c>
      <c r="E98" t="s">
        <v>212</v>
      </c>
      <c r="F98" t="s">
        <v>215</v>
      </c>
    </row>
    <row r="99" spans="1:6" x14ac:dyDescent="0.25">
      <c r="A99">
        <v>96</v>
      </c>
      <c r="B99" t="s">
        <v>220</v>
      </c>
      <c r="C99" s="4">
        <v>0</v>
      </c>
      <c r="D99">
        <v>0</v>
      </c>
      <c r="E99" t="s">
        <v>212</v>
      </c>
      <c r="F99" t="s">
        <v>215</v>
      </c>
    </row>
    <row r="100" spans="1:6" x14ac:dyDescent="0.25">
      <c r="A100">
        <v>97</v>
      </c>
      <c r="B100" t="s">
        <v>220</v>
      </c>
      <c r="C100" s="4">
        <v>0</v>
      </c>
      <c r="D100">
        <v>0</v>
      </c>
      <c r="E100" t="s">
        <v>212</v>
      </c>
      <c r="F100" t="s">
        <v>215</v>
      </c>
    </row>
    <row r="101" spans="1:6" x14ac:dyDescent="0.25">
      <c r="A101">
        <v>98</v>
      </c>
      <c r="B101" t="s">
        <v>220</v>
      </c>
      <c r="C101" s="4">
        <v>0</v>
      </c>
      <c r="D101">
        <v>0</v>
      </c>
      <c r="E101" t="s">
        <v>212</v>
      </c>
      <c r="F101" t="s">
        <v>215</v>
      </c>
    </row>
    <row r="102" spans="1:6" x14ac:dyDescent="0.25">
      <c r="A102">
        <v>99</v>
      </c>
      <c r="B102" t="s">
        <v>220</v>
      </c>
      <c r="C102" s="4">
        <v>0</v>
      </c>
      <c r="D102">
        <v>0</v>
      </c>
      <c r="E102" t="s">
        <v>212</v>
      </c>
      <c r="F102" t="s">
        <v>215</v>
      </c>
    </row>
    <row r="103" spans="1:6" x14ac:dyDescent="0.25">
      <c r="A103">
        <v>100</v>
      </c>
      <c r="B103" t="s">
        <v>220</v>
      </c>
      <c r="C103" s="4">
        <v>0</v>
      </c>
      <c r="D103">
        <v>0</v>
      </c>
      <c r="E103" t="s">
        <v>212</v>
      </c>
      <c r="F103" t="s">
        <v>215</v>
      </c>
    </row>
    <row r="104" spans="1:6" x14ac:dyDescent="0.25">
      <c r="A104">
        <v>101</v>
      </c>
      <c r="B104" t="s">
        <v>220</v>
      </c>
      <c r="C104" s="4">
        <v>0</v>
      </c>
      <c r="D104">
        <v>0</v>
      </c>
      <c r="E104" t="s">
        <v>212</v>
      </c>
      <c r="F104" t="s">
        <v>215</v>
      </c>
    </row>
    <row r="105" spans="1:6" x14ac:dyDescent="0.25">
      <c r="A105">
        <v>102</v>
      </c>
      <c r="B105" t="s">
        <v>220</v>
      </c>
      <c r="C105" s="4">
        <v>0</v>
      </c>
      <c r="D105">
        <v>0</v>
      </c>
      <c r="E105" t="s">
        <v>212</v>
      </c>
      <c r="F105" t="s">
        <v>215</v>
      </c>
    </row>
    <row r="106" spans="1:6" x14ac:dyDescent="0.25">
      <c r="A106">
        <v>103</v>
      </c>
      <c r="B106" t="s">
        <v>220</v>
      </c>
      <c r="C106" s="4">
        <v>0</v>
      </c>
      <c r="D106">
        <v>0</v>
      </c>
      <c r="E106" t="s">
        <v>212</v>
      </c>
      <c r="F106" t="s">
        <v>215</v>
      </c>
    </row>
    <row r="107" spans="1:6" x14ac:dyDescent="0.25">
      <c r="A107">
        <v>104</v>
      </c>
      <c r="B107" t="s">
        <v>220</v>
      </c>
      <c r="C107" s="4">
        <v>0</v>
      </c>
      <c r="D107">
        <v>0</v>
      </c>
      <c r="E107" t="s">
        <v>212</v>
      </c>
      <c r="F107" t="s">
        <v>215</v>
      </c>
    </row>
    <row r="108" spans="1:6" x14ac:dyDescent="0.25">
      <c r="A108">
        <v>105</v>
      </c>
      <c r="B108" t="s">
        <v>220</v>
      </c>
      <c r="C108" s="4">
        <v>0</v>
      </c>
      <c r="D108">
        <v>0</v>
      </c>
      <c r="E108" t="s">
        <v>212</v>
      </c>
      <c r="F108" t="s">
        <v>215</v>
      </c>
    </row>
    <row r="109" spans="1:6" x14ac:dyDescent="0.25">
      <c r="A109">
        <v>106</v>
      </c>
      <c r="B109" t="s">
        <v>220</v>
      </c>
      <c r="C109" s="4">
        <v>0</v>
      </c>
      <c r="D109">
        <v>0</v>
      </c>
      <c r="E109" t="s">
        <v>212</v>
      </c>
      <c r="F109" t="s">
        <v>215</v>
      </c>
    </row>
    <row r="110" spans="1:6" x14ac:dyDescent="0.25">
      <c r="A110">
        <v>107</v>
      </c>
      <c r="B110" t="s">
        <v>220</v>
      </c>
      <c r="C110" s="4">
        <v>0</v>
      </c>
      <c r="D110">
        <v>0</v>
      </c>
      <c r="E110" t="s">
        <v>212</v>
      </c>
      <c r="F110" t="s">
        <v>215</v>
      </c>
    </row>
    <row r="111" spans="1:6" x14ac:dyDescent="0.25">
      <c r="A111">
        <v>108</v>
      </c>
      <c r="B111" t="s">
        <v>220</v>
      </c>
      <c r="C111" s="4">
        <v>0</v>
      </c>
      <c r="D111">
        <v>0</v>
      </c>
      <c r="E111" t="s">
        <v>212</v>
      </c>
      <c r="F111" t="s">
        <v>215</v>
      </c>
    </row>
    <row r="112" spans="1:6" x14ac:dyDescent="0.25">
      <c r="A112">
        <v>109</v>
      </c>
      <c r="B112" t="s">
        <v>220</v>
      </c>
      <c r="C112" s="4">
        <v>0</v>
      </c>
      <c r="D112">
        <v>0</v>
      </c>
      <c r="E112" t="s">
        <v>212</v>
      </c>
      <c r="F112" t="s">
        <v>215</v>
      </c>
    </row>
    <row r="113" spans="1:6" x14ac:dyDescent="0.25">
      <c r="A113">
        <v>110</v>
      </c>
      <c r="B113" t="s">
        <v>220</v>
      </c>
      <c r="C113" s="4">
        <v>0</v>
      </c>
      <c r="D113">
        <v>0</v>
      </c>
      <c r="E113" t="s">
        <v>212</v>
      </c>
      <c r="F113" t="s">
        <v>215</v>
      </c>
    </row>
    <row r="114" spans="1:6" x14ac:dyDescent="0.25">
      <c r="A114">
        <v>111</v>
      </c>
      <c r="B114" t="s">
        <v>220</v>
      </c>
      <c r="C114" s="4">
        <v>0</v>
      </c>
      <c r="D114">
        <v>0</v>
      </c>
      <c r="E114" t="s">
        <v>212</v>
      </c>
      <c r="F114" t="s">
        <v>215</v>
      </c>
    </row>
    <row r="115" spans="1:6" x14ac:dyDescent="0.25">
      <c r="A115">
        <v>112</v>
      </c>
      <c r="B115" t="s">
        <v>220</v>
      </c>
      <c r="C115" s="4">
        <v>0</v>
      </c>
      <c r="D115">
        <v>0</v>
      </c>
      <c r="E115" t="s">
        <v>212</v>
      </c>
      <c r="F115" t="s">
        <v>215</v>
      </c>
    </row>
    <row r="116" spans="1:6" x14ac:dyDescent="0.25">
      <c r="A116">
        <v>113</v>
      </c>
      <c r="B116" t="s">
        <v>220</v>
      </c>
      <c r="C116" s="4">
        <v>0</v>
      </c>
      <c r="D116">
        <v>0</v>
      </c>
      <c r="E116" t="s">
        <v>212</v>
      </c>
      <c r="F116" t="s">
        <v>215</v>
      </c>
    </row>
    <row r="117" spans="1:6" x14ac:dyDescent="0.25">
      <c r="A117">
        <v>114</v>
      </c>
      <c r="B117" t="s">
        <v>220</v>
      </c>
      <c r="C117" s="4">
        <v>0</v>
      </c>
      <c r="D117">
        <v>0</v>
      </c>
      <c r="E117" t="s">
        <v>212</v>
      </c>
      <c r="F117" t="s">
        <v>215</v>
      </c>
    </row>
    <row r="118" spans="1:6" x14ac:dyDescent="0.25">
      <c r="A118">
        <v>115</v>
      </c>
      <c r="B118" t="s">
        <v>220</v>
      </c>
      <c r="C118" s="4">
        <v>0</v>
      </c>
      <c r="D118">
        <v>0</v>
      </c>
      <c r="E118" t="s">
        <v>212</v>
      </c>
      <c r="F118" t="s">
        <v>215</v>
      </c>
    </row>
    <row r="119" spans="1:6" x14ac:dyDescent="0.25">
      <c r="A119">
        <v>116</v>
      </c>
      <c r="B119" t="s">
        <v>220</v>
      </c>
      <c r="C119" s="4">
        <v>0</v>
      </c>
      <c r="D119">
        <v>0</v>
      </c>
      <c r="E119" t="s">
        <v>212</v>
      </c>
      <c r="F119" t="s">
        <v>215</v>
      </c>
    </row>
    <row r="120" spans="1:6" x14ac:dyDescent="0.25">
      <c r="A120">
        <v>117</v>
      </c>
      <c r="B120" t="s">
        <v>220</v>
      </c>
      <c r="C120" s="4">
        <v>0</v>
      </c>
      <c r="D120">
        <v>0</v>
      </c>
      <c r="E120" t="s">
        <v>212</v>
      </c>
      <c r="F120" t="s">
        <v>215</v>
      </c>
    </row>
    <row r="121" spans="1:6" x14ac:dyDescent="0.25">
      <c r="A121">
        <v>118</v>
      </c>
      <c r="B121" t="s">
        <v>220</v>
      </c>
      <c r="C121" s="4">
        <v>0</v>
      </c>
      <c r="D121">
        <v>0</v>
      </c>
      <c r="E121" t="s">
        <v>212</v>
      </c>
      <c r="F121" t="s">
        <v>215</v>
      </c>
    </row>
    <row r="122" spans="1:6" x14ac:dyDescent="0.25">
      <c r="A122">
        <v>119</v>
      </c>
      <c r="B122" t="s">
        <v>220</v>
      </c>
      <c r="C122" s="4">
        <v>0</v>
      </c>
      <c r="D122">
        <v>0</v>
      </c>
      <c r="E122" t="s">
        <v>212</v>
      </c>
      <c r="F122" t="s">
        <v>215</v>
      </c>
    </row>
    <row r="123" spans="1:6" x14ac:dyDescent="0.25">
      <c r="A123">
        <v>120</v>
      </c>
      <c r="B123" t="s">
        <v>220</v>
      </c>
      <c r="C123" s="4">
        <v>0</v>
      </c>
      <c r="D123">
        <v>0</v>
      </c>
      <c r="E123" t="s">
        <v>212</v>
      </c>
      <c r="F123" t="s">
        <v>215</v>
      </c>
    </row>
    <row r="124" spans="1:6" x14ac:dyDescent="0.25">
      <c r="A124">
        <v>121</v>
      </c>
      <c r="B124" t="s">
        <v>220</v>
      </c>
      <c r="C124" s="4">
        <v>0</v>
      </c>
      <c r="D124">
        <v>0</v>
      </c>
      <c r="E124" t="s">
        <v>212</v>
      </c>
      <c r="F124" t="s">
        <v>215</v>
      </c>
    </row>
    <row r="125" spans="1:6" x14ac:dyDescent="0.25">
      <c r="A125">
        <v>122</v>
      </c>
      <c r="B125" t="s">
        <v>220</v>
      </c>
      <c r="C125" s="4">
        <v>0</v>
      </c>
      <c r="D125">
        <v>0</v>
      </c>
      <c r="E125" t="s">
        <v>212</v>
      </c>
      <c r="F125" t="s">
        <v>215</v>
      </c>
    </row>
    <row r="126" spans="1:6" x14ac:dyDescent="0.25">
      <c r="A126">
        <v>123</v>
      </c>
      <c r="B126" t="s">
        <v>220</v>
      </c>
      <c r="C126" s="4">
        <v>0</v>
      </c>
      <c r="D126">
        <v>0</v>
      </c>
      <c r="E126" t="s">
        <v>212</v>
      </c>
      <c r="F126" t="s">
        <v>215</v>
      </c>
    </row>
    <row r="127" spans="1:6" x14ac:dyDescent="0.25">
      <c r="A127">
        <v>124</v>
      </c>
      <c r="B127" t="s">
        <v>220</v>
      </c>
      <c r="C127" s="4">
        <v>0</v>
      </c>
      <c r="D127">
        <v>0</v>
      </c>
      <c r="E127" t="s">
        <v>212</v>
      </c>
      <c r="F127" t="s">
        <v>215</v>
      </c>
    </row>
    <row r="128" spans="1:6" x14ac:dyDescent="0.25">
      <c r="A128">
        <v>125</v>
      </c>
      <c r="B128" t="s">
        <v>220</v>
      </c>
      <c r="C128" s="4">
        <v>0</v>
      </c>
      <c r="D128">
        <v>0</v>
      </c>
      <c r="E128" t="s">
        <v>212</v>
      </c>
      <c r="F128" t="s">
        <v>215</v>
      </c>
    </row>
    <row r="129" spans="1:6" x14ac:dyDescent="0.25">
      <c r="A129">
        <v>126</v>
      </c>
      <c r="B129" t="s">
        <v>220</v>
      </c>
      <c r="C129" s="4">
        <v>0</v>
      </c>
      <c r="D129">
        <v>0</v>
      </c>
      <c r="E129" t="s">
        <v>212</v>
      </c>
      <c r="F129" t="s">
        <v>215</v>
      </c>
    </row>
    <row r="130" spans="1:6" x14ac:dyDescent="0.25">
      <c r="A130">
        <v>127</v>
      </c>
      <c r="B130" t="s">
        <v>220</v>
      </c>
      <c r="C130" s="4">
        <v>0</v>
      </c>
      <c r="D130">
        <v>0</v>
      </c>
      <c r="E130" t="s">
        <v>212</v>
      </c>
      <c r="F130" t="s">
        <v>215</v>
      </c>
    </row>
    <row r="131" spans="1:6" x14ac:dyDescent="0.25">
      <c r="A131">
        <v>128</v>
      </c>
      <c r="B131" t="s">
        <v>220</v>
      </c>
      <c r="C131" s="4">
        <v>0</v>
      </c>
      <c r="D131">
        <v>0</v>
      </c>
      <c r="E131" t="s">
        <v>212</v>
      </c>
      <c r="F131" t="s">
        <v>215</v>
      </c>
    </row>
    <row r="132" spans="1:6" x14ac:dyDescent="0.25">
      <c r="A132">
        <v>129</v>
      </c>
      <c r="B132" t="s">
        <v>220</v>
      </c>
      <c r="C132" s="4">
        <v>0</v>
      </c>
      <c r="D132">
        <v>0</v>
      </c>
      <c r="E132" t="s">
        <v>212</v>
      </c>
      <c r="F132" t="s">
        <v>215</v>
      </c>
    </row>
    <row r="133" spans="1:6" x14ac:dyDescent="0.25">
      <c r="A133">
        <v>130</v>
      </c>
      <c r="B133" t="s">
        <v>220</v>
      </c>
      <c r="C133" s="4">
        <v>0</v>
      </c>
      <c r="D133">
        <v>0</v>
      </c>
      <c r="E133" t="s">
        <v>212</v>
      </c>
      <c r="F133" t="s">
        <v>215</v>
      </c>
    </row>
    <row r="134" spans="1:6" x14ac:dyDescent="0.25">
      <c r="A134">
        <v>131</v>
      </c>
      <c r="B134" t="s">
        <v>220</v>
      </c>
      <c r="C134" s="4">
        <v>0</v>
      </c>
      <c r="D134">
        <v>0</v>
      </c>
      <c r="E134" t="s">
        <v>212</v>
      </c>
      <c r="F134" t="s">
        <v>215</v>
      </c>
    </row>
    <row r="135" spans="1:6" x14ac:dyDescent="0.25">
      <c r="A135">
        <v>132</v>
      </c>
      <c r="B135" t="s">
        <v>220</v>
      </c>
      <c r="C135" s="4">
        <v>0</v>
      </c>
      <c r="D135">
        <v>0</v>
      </c>
      <c r="E135" t="s">
        <v>212</v>
      </c>
      <c r="F135" t="s">
        <v>215</v>
      </c>
    </row>
    <row r="136" spans="1:6" x14ac:dyDescent="0.25">
      <c r="A136">
        <v>133</v>
      </c>
      <c r="B136" t="s">
        <v>220</v>
      </c>
      <c r="C136" s="4">
        <v>0</v>
      </c>
      <c r="D136">
        <v>0</v>
      </c>
      <c r="E136" t="s">
        <v>212</v>
      </c>
      <c r="F136" t="s">
        <v>215</v>
      </c>
    </row>
    <row r="137" spans="1:6" x14ac:dyDescent="0.25">
      <c r="A137">
        <v>134</v>
      </c>
      <c r="B137" t="s">
        <v>220</v>
      </c>
      <c r="C137" s="4">
        <v>0</v>
      </c>
      <c r="D137">
        <v>0</v>
      </c>
      <c r="E137" t="s">
        <v>212</v>
      </c>
      <c r="F137" t="s">
        <v>215</v>
      </c>
    </row>
    <row r="138" spans="1:6" x14ac:dyDescent="0.25">
      <c r="A138">
        <v>135</v>
      </c>
      <c r="B138" t="s">
        <v>220</v>
      </c>
      <c r="C138" s="4">
        <v>0</v>
      </c>
      <c r="D138">
        <v>0</v>
      </c>
      <c r="E138" t="s">
        <v>212</v>
      </c>
      <c r="F138" t="s">
        <v>215</v>
      </c>
    </row>
    <row r="139" spans="1:6" x14ac:dyDescent="0.25">
      <c r="A139">
        <v>136</v>
      </c>
      <c r="B139" t="s">
        <v>220</v>
      </c>
      <c r="C139" s="4">
        <v>0</v>
      </c>
      <c r="D139">
        <v>0</v>
      </c>
      <c r="E139" t="s">
        <v>212</v>
      </c>
      <c r="F139" t="s">
        <v>215</v>
      </c>
    </row>
    <row r="140" spans="1:6" x14ac:dyDescent="0.25">
      <c r="A140">
        <v>137</v>
      </c>
      <c r="B140" t="s">
        <v>220</v>
      </c>
      <c r="C140" s="4">
        <v>0</v>
      </c>
      <c r="D140">
        <v>0</v>
      </c>
      <c r="E140" t="s">
        <v>212</v>
      </c>
      <c r="F140" t="s">
        <v>215</v>
      </c>
    </row>
    <row r="141" spans="1:6" x14ac:dyDescent="0.25">
      <c r="A141">
        <v>138</v>
      </c>
      <c r="B141" t="s">
        <v>220</v>
      </c>
      <c r="C141" s="4">
        <v>0</v>
      </c>
      <c r="D141">
        <v>0</v>
      </c>
      <c r="E141" t="s">
        <v>212</v>
      </c>
      <c r="F141" t="s">
        <v>215</v>
      </c>
    </row>
    <row r="142" spans="1:6" x14ac:dyDescent="0.25">
      <c r="A142">
        <v>139</v>
      </c>
      <c r="B142" t="s">
        <v>220</v>
      </c>
      <c r="C142" s="4">
        <v>0</v>
      </c>
      <c r="D142">
        <v>0</v>
      </c>
      <c r="E142" t="s">
        <v>212</v>
      </c>
      <c r="F142" t="s">
        <v>215</v>
      </c>
    </row>
    <row r="143" spans="1:6" x14ac:dyDescent="0.25">
      <c r="A143">
        <v>140</v>
      </c>
      <c r="B143" t="s">
        <v>220</v>
      </c>
      <c r="C143" s="4">
        <v>0</v>
      </c>
      <c r="D143">
        <v>0</v>
      </c>
      <c r="E143" t="s">
        <v>212</v>
      </c>
      <c r="F143" t="s">
        <v>215</v>
      </c>
    </row>
    <row r="144" spans="1:6" x14ac:dyDescent="0.25">
      <c r="A144">
        <v>141</v>
      </c>
      <c r="B144" t="s">
        <v>220</v>
      </c>
      <c r="C144" s="4">
        <v>0</v>
      </c>
      <c r="D144">
        <v>0</v>
      </c>
      <c r="E144" t="s">
        <v>212</v>
      </c>
      <c r="F144" t="s">
        <v>215</v>
      </c>
    </row>
    <row r="145" spans="1:6" x14ac:dyDescent="0.25">
      <c r="A145">
        <v>142</v>
      </c>
      <c r="B145" t="s">
        <v>220</v>
      </c>
      <c r="C145" s="4">
        <v>0</v>
      </c>
      <c r="D145">
        <v>0</v>
      </c>
      <c r="E145" t="s">
        <v>212</v>
      </c>
      <c r="F145" t="s">
        <v>215</v>
      </c>
    </row>
    <row r="146" spans="1:6" x14ac:dyDescent="0.25">
      <c r="A146">
        <v>143</v>
      </c>
      <c r="B146" t="s">
        <v>220</v>
      </c>
      <c r="C146" s="4">
        <v>0</v>
      </c>
      <c r="D146">
        <v>0</v>
      </c>
      <c r="E146" t="s">
        <v>212</v>
      </c>
      <c r="F146" t="s">
        <v>215</v>
      </c>
    </row>
    <row r="147" spans="1:6" x14ac:dyDescent="0.25">
      <c r="A147">
        <v>144</v>
      </c>
      <c r="B147" t="s">
        <v>220</v>
      </c>
      <c r="C147" s="4">
        <v>0</v>
      </c>
      <c r="D147">
        <v>0</v>
      </c>
      <c r="E147" t="s">
        <v>212</v>
      </c>
      <c r="F147" t="s">
        <v>215</v>
      </c>
    </row>
    <row r="148" spans="1:6" x14ac:dyDescent="0.25">
      <c r="A148">
        <v>145</v>
      </c>
      <c r="B148" t="s">
        <v>220</v>
      </c>
      <c r="C148" s="4">
        <v>0</v>
      </c>
      <c r="D148">
        <v>0</v>
      </c>
      <c r="E148" t="s">
        <v>212</v>
      </c>
      <c r="F148" t="s">
        <v>215</v>
      </c>
    </row>
    <row r="149" spans="1:6" x14ac:dyDescent="0.25">
      <c r="A149">
        <v>146</v>
      </c>
      <c r="B149" t="s">
        <v>220</v>
      </c>
      <c r="C149" s="4">
        <v>0</v>
      </c>
      <c r="D149">
        <v>0</v>
      </c>
      <c r="E149" t="s">
        <v>212</v>
      </c>
      <c r="F149" t="s">
        <v>215</v>
      </c>
    </row>
    <row r="150" spans="1:6" x14ac:dyDescent="0.25">
      <c r="A150">
        <v>147</v>
      </c>
      <c r="B150" t="s">
        <v>220</v>
      </c>
      <c r="C150" s="4">
        <v>0</v>
      </c>
      <c r="D150">
        <v>0</v>
      </c>
      <c r="E150" t="s">
        <v>212</v>
      </c>
      <c r="F150" t="s">
        <v>215</v>
      </c>
    </row>
    <row r="151" spans="1:6" x14ac:dyDescent="0.25">
      <c r="A151">
        <v>148</v>
      </c>
      <c r="B151" t="s">
        <v>220</v>
      </c>
      <c r="C151" s="4">
        <v>0</v>
      </c>
      <c r="D151">
        <v>0</v>
      </c>
      <c r="E151" t="s">
        <v>212</v>
      </c>
      <c r="F151" t="s">
        <v>215</v>
      </c>
    </row>
    <row r="152" spans="1:6" x14ac:dyDescent="0.25">
      <c r="A152">
        <v>149</v>
      </c>
      <c r="B152" t="s">
        <v>220</v>
      </c>
      <c r="C152" s="4">
        <v>0</v>
      </c>
      <c r="D152">
        <v>0</v>
      </c>
      <c r="E152" t="s">
        <v>212</v>
      </c>
      <c r="F152" t="s">
        <v>215</v>
      </c>
    </row>
    <row r="153" spans="1:6" x14ac:dyDescent="0.25">
      <c r="A153">
        <v>150</v>
      </c>
      <c r="B153" t="s">
        <v>220</v>
      </c>
      <c r="C153" s="4">
        <v>0</v>
      </c>
      <c r="D153">
        <v>0</v>
      </c>
      <c r="E153" t="s">
        <v>212</v>
      </c>
      <c r="F153" t="s">
        <v>215</v>
      </c>
    </row>
    <row r="154" spans="1:6" x14ac:dyDescent="0.25">
      <c r="A154">
        <v>151</v>
      </c>
      <c r="B154" t="s">
        <v>220</v>
      </c>
      <c r="C154" s="4">
        <v>0</v>
      </c>
      <c r="D154">
        <v>0</v>
      </c>
      <c r="E154" t="s">
        <v>212</v>
      </c>
      <c r="F154" t="s">
        <v>215</v>
      </c>
    </row>
    <row r="155" spans="1:6" x14ac:dyDescent="0.25">
      <c r="A155">
        <v>152</v>
      </c>
      <c r="B155" t="s">
        <v>220</v>
      </c>
      <c r="C155" s="4">
        <v>0</v>
      </c>
      <c r="D155">
        <v>0</v>
      </c>
      <c r="E155" t="s">
        <v>212</v>
      </c>
      <c r="F155" t="s">
        <v>215</v>
      </c>
    </row>
    <row r="156" spans="1:6" x14ac:dyDescent="0.25">
      <c r="A156">
        <v>153</v>
      </c>
      <c r="B156" t="s">
        <v>220</v>
      </c>
      <c r="C156" s="4">
        <v>0</v>
      </c>
      <c r="D156">
        <v>0</v>
      </c>
      <c r="E156" t="s">
        <v>212</v>
      </c>
      <c r="F156" t="s">
        <v>215</v>
      </c>
    </row>
    <row r="157" spans="1:6" x14ac:dyDescent="0.25">
      <c r="A157">
        <v>154</v>
      </c>
      <c r="B157" t="s">
        <v>220</v>
      </c>
      <c r="C157" s="4">
        <v>0</v>
      </c>
      <c r="D157">
        <v>0</v>
      </c>
      <c r="E157" t="s">
        <v>212</v>
      </c>
      <c r="F157" t="s">
        <v>215</v>
      </c>
    </row>
    <row r="158" spans="1:6" x14ac:dyDescent="0.25">
      <c r="A158">
        <v>155</v>
      </c>
      <c r="B158" t="s">
        <v>220</v>
      </c>
      <c r="C158" s="4">
        <v>0</v>
      </c>
      <c r="D158">
        <v>0</v>
      </c>
      <c r="E158" t="s">
        <v>212</v>
      </c>
      <c r="F158" t="s">
        <v>215</v>
      </c>
    </row>
    <row r="159" spans="1:6" x14ac:dyDescent="0.25">
      <c r="A159">
        <v>156</v>
      </c>
      <c r="B159" t="s">
        <v>220</v>
      </c>
      <c r="C159" s="4">
        <v>0</v>
      </c>
      <c r="D159">
        <v>0</v>
      </c>
      <c r="E159" t="s">
        <v>212</v>
      </c>
      <c r="F159" t="s">
        <v>215</v>
      </c>
    </row>
    <row r="160" spans="1:6" x14ac:dyDescent="0.25">
      <c r="A160">
        <v>157</v>
      </c>
      <c r="B160" t="s">
        <v>220</v>
      </c>
      <c r="C160" s="4">
        <v>0</v>
      </c>
      <c r="D160">
        <v>0</v>
      </c>
      <c r="E160" t="s">
        <v>212</v>
      </c>
      <c r="F160" t="s">
        <v>215</v>
      </c>
    </row>
    <row r="161" spans="1:6" x14ac:dyDescent="0.25">
      <c r="A161">
        <v>158</v>
      </c>
      <c r="B161" t="s">
        <v>220</v>
      </c>
      <c r="C161" s="4">
        <v>0</v>
      </c>
      <c r="D161">
        <v>0</v>
      </c>
      <c r="E161" t="s">
        <v>212</v>
      </c>
      <c r="F161" t="s">
        <v>215</v>
      </c>
    </row>
    <row r="162" spans="1:6" x14ac:dyDescent="0.25">
      <c r="A162">
        <v>159</v>
      </c>
      <c r="B162" t="s">
        <v>220</v>
      </c>
      <c r="C162" s="4">
        <v>0</v>
      </c>
      <c r="D162">
        <v>0</v>
      </c>
      <c r="E162" t="s">
        <v>212</v>
      </c>
      <c r="F162" t="s">
        <v>215</v>
      </c>
    </row>
    <row r="163" spans="1:6" x14ac:dyDescent="0.25">
      <c r="A163">
        <v>160</v>
      </c>
      <c r="B163" t="s">
        <v>220</v>
      </c>
      <c r="C163" s="4">
        <v>0</v>
      </c>
      <c r="D163">
        <v>0</v>
      </c>
      <c r="E163" t="s">
        <v>212</v>
      </c>
      <c r="F163" t="s">
        <v>215</v>
      </c>
    </row>
    <row r="164" spans="1:6" x14ac:dyDescent="0.25">
      <c r="A164">
        <v>161</v>
      </c>
      <c r="B164" t="s">
        <v>220</v>
      </c>
      <c r="C164" s="4">
        <v>0</v>
      </c>
      <c r="D164">
        <v>0</v>
      </c>
      <c r="E164" t="s">
        <v>212</v>
      </c>
      <c r="F164" t="s">
        <v>215</v>
      </c>
    </row>
    <row r="165" spans="1:6" x14ac:dyDescent="0.25">
      <c r="A165">
        <v>162</v>
      </c>
      <c r="B165" t="s">
        <v>220</v>
      </c>
      <c r="C165" s="4">
        <v>0</v>
      </c>
      <c r="D165">
        <v>0</v>
      </c>
      <c r="E165" t="s">
        <v>212</v>
      </c>
      <c r="F165" t="s">
        <v>215</v>
      </c>
    </row>
    <row r="166" spans="1:6" x14ac:dyDescent="0.25">
      <c r="A166">
        <v>163</v>
      </c>
      <c r="B166" t="s">
        <v>220</v>
      </c>
      <c r="C166" s="4">
        <v>0</v>
      </c>
      <c r="D166">
        <v>0</v>
      </c>
      <c r="E166" t="s">
        <v>212</v>
      </c>
      <c r="F166" t="s">
        <v>215</v>
      </c>
    </row>
    <row r="167" spans="1:6" x14ac:dyDescent="0.25">
      <c r="A167">
        <v>164</v>
      </c>
      <c r="B167" t="s">
        <v>220</v>
      </c>
      <c r="C167" s="4">
        <v>0</v>
      </c>
      <c r="D167">
        <v>0</v>
      </c>
      <c r="E167" t="s">
        <v>212</v>
      </c>
      <c r="F167" t="s">
        <v>215</v>
      </c>
    </row>
    <row r="168" spans="1:6" x14ac:dyDescent="0.25">
      <c r="A168">
        <v>165</v>
      </c>
      <c r="B168" t="s">
        <v>220</v>
      </c>
      <c r="C168" s="4">
        <v>0</v>
      </c>
      <c r="D168">
        <v>0</v>
      </c>
      <c r="E168" t="s">
        <v>212</v>
      </c>
      <c r="F168" t="s">
        <v>215</v>
      </c>
    </row>
    <row r="169" spans="1:6" x14ac:dyDescent="0.25">
      <c r="A169">
        <v>166</v>
      </c>
      <c r="B169" t="s">
        <v>220</v>
      </c>
      <c r="C169" s="4">
        <v>0</v>
      </c>
      <c r="D169">
        <v>0</v>
      </c>
      <c r="E169" t="s">
        <v>212</v>
      </c>
      <c r="F169" t="s">
        <v>215</v>
      </c>
    </row>
    <row r="170" spans="1:6" x14ac:dyDescent="0.25">
      <c r="A170">
        <v>167</v>
      </c>
      <c r="B170" t="s">
        <v>220</v>
      </c>
      <c r="C170" s="4">
        <v>0</v>
      </c>
      <c r="D170">
        <v>0</v>
      </c>
      <c r="E170" t="s">
        <v>212</v>
      </c>
      <c r="F170" t="s">
        <v>215</v>
      </c>
    </row>
    <row r="171" spans="1:6" x14ac:dyDescent="0.25">
      <c r="A171">
        <v>168</v>
      </c>
      <c r="B171" t="s">
        <v>220</v>
      </c>
      <c r="C171" s="4">
        <v>0</v>
      </c>
      <c r="D171">
        <v>0</v>
      </c>
      <c r="E171" t="s">
        <v>212</v>
      </c>
      <c r="F171" t="s">
        <v>215</v>
      </c>
    </row>
    <row r="172" spans="1:6" x14ac:dyDescent="0.25">
      <c r="A172">
        <v>169</v>
      </c>
      <c r="B172" t="s">
        <v>220</v>
      </c>
      <c r="C172" s="4">
        <v>0</v>
      </c>
      <c r="D172">
        <v>0</v>
      </c>
      <c r="E172" t="s">
        <v>212</v>
      </c>
      <c r="F172" t="s">
        <v>215</v>
      </c>
    </row>
    <row r="173" spans="1:6" x14ac:dyDescent="0.25">
      <c r="A173">
        <v>170</v>
      </c>
      <c r="B173" t="s">
        <v>220</v>
      </c>
      <c r="C173" s="4">
        <v>0</v>
      </c>
      <c r="D173">
        <v>0</v>
      </c>
      <c r="E173" t="s">
        <v>212</v>
      </c>
      <c r="F173" t="s">
        <v>215</v>
      </c>
    </row>
    <row r="174" spans="1:6" x14ac:dyDescent="0.25">
      <c r="A174">
        <v>171</v>
      </c>
      <c r="B174" t="s">
        <v>220</v>
      </c>
      <c r="C174" s="4">
        <v>0</v>
      </c>
      <c r="D174">
        <v>0</v>
      </c>
      <c r="E174" t="s">
        <v>212</v>
      </c>
      <c r="F174" t="s">
        <v>215</v>
      </c>
    </row>
    <row r="175" spans="1:6" x14ac:dyDescent="0.25">
      <c r="A175">
        <v>172</v>
      </c>
      <c r="B175" t="s">
        <v>220</v>
      </c>
      <c r="C175" s="4">
        <v>0</v>
      </c>
      <c r="D175">
        <v>0</v>
      </c>
      <c r="E175" t="s">
        <v>212</v>
      </c>
      <c r="F175" t="s">
        <v>215</v>
      </c>
    </row>
    <row r="176" spans="1:6" x14ac:dyDescent="0.25">
      <c r="A176">
        <v>173</v>
      </c>
      <c r="B176" t="s">
        <v>220</v>
      </c>
      <c r="C176" s="4">
        <v>0</v>
      </c>
      <c r="D176">
        <v>0</v>
      </c>
      <c r="E176" t="s">
        <v>212</v>
      </c>
      <c r="F176" t="s">
        <v>215</v>
      </c>
    </row>
    <row r="177" spans="1:6" x14ac:dyDescent="0.25">
      <c r="A177">
        <v>174</v>
      </c>
      <c r="B177" t="s">
        <v>220</v>
      </c>
      <c r="C177" s="4">
        <v>0</v>
      </c>
      <c r="D177">
        <v>0</v>
      </c>
      <c r="E177" t="s">
        <v>212</v>
      </c>
      <c r="F177" t="s">
        <v>215</v>
      </c>
    </row>
    <row r="178" spans="1:6" x14ac:dyDescent="0.25">
      <c r="A178">
        <v>175</v>
      </c>
      <c r="B178" t="s">
        <v>220</v>
      </c>
      <c r="C178" s="4">
        <v>0</v>
      </c>
      <c r="D178">
        <v>0</v>
      </c>
      <c r="E178" t="s">
        <v>212</v>
      </c>
      <c r="F178" t="s">
        <v>215</v>
      </c>
    </row>
    <row r="179" spans="1:6" x14ac:dyDescent="0.25">
      <c r="A179">
        <v>176</v>
      </c>
      <c r="B179" t="s">
        <v>220</v>
      </c>
      <c r="C179" s="4">
        <v>0</v>
      </c>
      <c r="D179">
        <v>0</v>
      </c>
      <c r="E179" t="s">
        <v>212</v>
      </c>
      <c r="F179" t="s">
        <v>215</v>
      </c>
    </row>
    <row r="180" spans="1:6" x14ac:dyDescent="0.25">
      <c r="A180">
        <v>177</v>
      </c>
      <c r="B180" t="s">
        <v>220</v>
      </c>
      <c r="C180" s="4">
        <v>0</v>
      </c>
      <c r="D180">
        <v>0</v>
      </c>
      <c r="E180" t="s">
        <v>212</v>
      </c>
      <c r="F180" t="s">
        <v>215</v>
      </c>
    </row>
    <row r="181" spans="1:6" x14ac:dyDescent="0.25">
      <c r="A181">
        <v>178</v>
      </c>
      <c r="B181" t="s">
        <v>220</v>
      </c>
      <c r="C181" s="4">
        <v>0</v>
      </c>
      <c r="D181">
        <v>0</v>
      </c>
      <c r="E181" t="s">
        <v>212</v>
      </c>
      <c r="F181" t="s">
        <v>215</v>
      </c>
    </row>
    <row r="182" spans="1:6" x14ac:dyDescent="0.25">
      <c r="A182">
        <v>179</v>
      </c>
      <c r="B182" t="s">
        <v>220</v>
      </c>
      <c r="C182" s="4">
        <v>0</v>
      </c>
      <c r="D182">
        <v>0</v>
      </c>
      <c r="E182" t="s">
        <v>212</v>
      </c>
      <c r="F182" t="s">
        <v>215</v>
      </c>
    </row>
    <row r="183" spans="1:6" x14ac:dyDescent="0.25">
      <c r="A183">
        <v>180</v>
      </c>
      <c r="B183" t="s">
        <v>220</v>
      </c>
      <c r="C183" s="4">
        <v>0</v>
      </c>
      <c r="D183">
        <v>0</v>
      </c>
      <c r="E183" t="s">
        <v>212</v>
      </c>
      <c r="F183" t="s">
        <v>215</v>
      </c>
    </row>
    <row r="184" spans="1:6" x14ac:dyDescent="0.25">
      <c r="A184">
        <v>181</v>
      </c>
      <c r="B184" t="s">
        <v>220</v>
      </c>
      <c r="C184" s="4">
        <v>0</v>
      </c>
      <c r="D184">
        <v>0</v>
      </c>
      <c r="E184" t="s">
        <v>212</v>
      </c>
      <c r="F184" t="s">
        <v>215</v>
      </c>
    </row>
    <row r="185" spans="1:6" x14ac:dyDescent="0.25">
      <c r="A185">
        <v>182</v>
      </c>
      <c r="B185" t="s">
        <v>220</v>
      </c>
      <c r="C185" s="4">
        <v>0</v>
      </c>
      <c r="D185">
        <v>0</v>
      </c>
      <c r="E185" t="s">
        <v>212</v>
      </c>
      <c r="F185" t="s">
        <v>215</v>
      </c>
    </row>
    <row r="186" spans="1:6" x14ac:dyDescent="0.25">
      <c r="A186">
        <v>183</v>
      </c>
      <c r="B186" t="s">
        <v>220</v>
      </c>
      <c r="C186" s="4">
        <v>0</v>
      </c>
      <c r="D186">
        <v>0</v>
      </c>
      <c r="E186" t="s">
        <v>212</v>
      </c>
      <c r="F186" t="s">
        <v>215</v>
      </c>
    </row>
    <row r="187" spans="1:6" x14ac:dyDescent="0.25">
      <c r="A187">
        <v>184</v>
      </c>
      <c r="B187" t="s">
        <v>220</v>
      </c>
      <c r="C187" s="4">
        <v>0</v>
      </c>
      <c r="D187">
        <v>0</v>
      </c>
      <c r="E187" t="s">
        <v>212</v>
      </c>
      <c r="F187" t="s">
        <v>215</v>
      </c>
    </row>
    <row r="188" spans="1:6" x14ac:dyDescent="0.25">
      <c r="A188">
        <v>185</v>
      </c>
      <c r="B188" t="s">
        <v>220</v>
      </c>
      <c r="C188" s="4">
        <v>0</v>
      </c>
      <c r="D188">
        <v>0</v>
      </c>
      <c r="E188" t="s">
        <v>212</v>
      </c>
      <c r="F188" t="s">
        <v>215</v>
      </c>
    </row>
    <row r="189" spans="1:6" x14ac:dyDescent="0.25">
      <c r="A189">
        <v>186</v>
      </c>
      <c r="B189" t="s">
        <v>220</v>
      </c>
      <c r="C189" s="4">
        <v>0</v>
      </c>
      <c r="D189">
        <v>0</v>
      </c>
      <c r="E189" t="s">
        <v>212</v>
      </c>
      <c r="F189" t="s">
        <v>215</v>
      </c>
    </row>
    <row r="190" spans="1:6" x14ac:dyDescent="0.25">
      <c r="A190">
        <v>187</v>
      </c>
      <c r="B190" t="s">
        <v>220</v>
      </c>
      <c r="C190" s="4">
        <v>0</v>
      </c>
      <c r="D190">
        <v>0</v>
      </c>
      <c r="E190" t="s">
        <v>212</v>
      </c>
      <c r="F190" t="s">
        <v>215</v>
      </c>
    </row>
    <row r="191" spans="1:6" x14ac:dyDescent="0.25">
      <c r="A191">
        <v>188</v>
      </c>
      <c r="B191" t="s">
        <v>220</v>
      </c>
      <c r="C191" s="4">
        <v>0</v>
      </c>
      <c r="D191">
        <v>0</v>
      </c>
      <c r="E191" t="s">
        <v>212</v>
      </c>
      <c r="F191" t="s">
        <v>215</v>
      </c>
    </row>
    <row r="192" spans="1:6" x14ac:dyDescent="0.25">
      <c r="A192">
        <v>189</v>
      </c>
      <c r="B192" t="s">
        <v>220</v>
      </c>
      <c r="C192" s="4">
        <v>0</v>
      </c>
      <c r="D192">
        <v>0</v>
      </c>
      <c r="E192" t="s">
        <v>212</v>
      </c>
      <c r="F192" t="s">
        <v>215</v>
      </c>
    </row>
    <row r="193" spans="1:6" x14ac:dyDescent="0.25">
      <c r="A193">
        <v>190</v>
      </c>
      <c r="B193" t="s">
        <v>220</v>
      </c>
      <c r="C193" s="4">
        <v>0</v>
      </c>
      <c r="D193">
        <v>0</v>
      </c>
      <c r="E193" t="s">
        <v>212</v>
      </c>
      <c r="F193" t="s">
        <v>215</v>
      </c>
    </row>
    <row r="194" spans="1:6" x14ac:dyDescent="0.25">
      <c r="A194">
        <v>191</v>
      </c>
      <c r="B194" t="s">
        <v>220</v>
      </c>
      <c r="C194" s="4">
        <v>0</v>
      </c>
      <c r="D194">
        <v>0</v>
      </c>
      <c r="E194" t="s">
        <v>212</v>
      </c>
      <c r="F194" t="s">
        <v>215</v>
      </c>
    </row>
    <row r="195" spans="1:6" x14ac:dyDescent="0.25">
      <c r="A195">
        <v>192</v>
      </c>
      <c r="B195" t="s">
        <v>220</v>
      </c>
      <c r="C195" s="4">
        <v>0</v>
      </c>
      <c r="D195">
        <v>0</v>
      </c>
      <c r="E195" t="s">
        <v>212</v>
      </c>
      <c r="F195" t="s">
        <v>215</v>
      </c>
    </row>
    <row r="196" spans="1:6" x14ac:dyDescent="0.25">
      <c r="A196">
        <v>193</v>
      </c>
      <c r="B196" t="s">
        <v>220</v>
      </c>
      <c r="C196" s="4">
        <v>0</v>
      </c>
      <c r="D196">
        <v>0</v>
      </c>
      <c r="E196" t="s">
        <v>212</v>
      </c>
      <c r="F196" t="s">
        <v>215</v>
      </c>
    </row>
    <row r="197" spans="1:6" x14ac:dyDescent="0.25">
      <c r="A197">
        <v>194</v>
      </c>
      <c r="B197" t="s">
        <v>220</v>
      </c>
      <c r="C197" s="4">
        <v>0</v>
      </c>
      <c r="D197">
        <v>0</v>
      </c>
      <c r="E197" t="s">
        <v>212</v>
      </c>
      <c r="F197" t="s">
        <v>215</v>
      </c>
    </row>
    <row r="198" spans="1:6" x14ac:dyDescent="0.25">
      <c r="A198">
        <v>195</v>
      </c>
      <c r="B198" t="s">
        <v>220</v>
      </c>
      <c r="C198" s="4">
        <v>0</v>
      </c>
      <c r="D198">
        <v>0</v>
      </c>
      <c r="E198" t="s">
        <v>212</v>
      </c>
      <c r="F198" t="s">
        <v>215</v>
      </c>
    </row>
    <row r="199" spans="1:6" x14ac:dyDescent="0.25">
      <c r="A199">
        <v>196</v>
      </c>
      <c r="B199" t="s">
        <v>220</v>
      </c>
      <c r="C199" s="4">
        <v>0</v>
      </c>
      <c r="D199">
        <v>0</v>
      </c>
      <c r="E199" t="s">
        <v>212</v>
      </c>
      <c r="F199" t="s">
        <v>215</v>
      </c>
    </row>
    <row r="200" spans="1:6" x14ac:dyDescent="0.25">
      <c r="A200">
        <v>197</v>
      </c>
      <c r="B200" t="s">
        <v>220</v>
      </c>
      <c r="C200" s="4">
        <v>0</v>
      </c>
      <c r="D200">
        <v>0</v>
      </c>
      <c r="E200" t="s">
        <v>212</v>
      </c>
      <c r="F200" t="s">
        <v>215</v>
      </c>
    </row>
    <row r="201" spans="1:6" x14ac:dyDescent="0.25">
      <c r="A201">
        <v>198</v>
      </c>
      <c r="B201" t="s">
        <v>220</v>
      </c>
      <c r="C201" s="4">
        <v>0</v>
      </c>
      <c r="D201">
        <v>0</v>
      </c>
      <c r="E201" t="s">
        <v>212</v>
      </c>
      <c r="F201" t="s">
        <v>215</v>
      </c>
    </row>
    <row r="202" spans="1:6" x14ac:dyDescent="0.25">
      <c r="A202">
        <v>199</v>
      </c>
      <c r="B202" t="s">
        <v>220</v>
      </c>
      <c r="C202" s="4">
        <v>0</v>
      </c>
      <c r="D202">
        <v>0</v>
      </c>
      <c r="E202" t="s">
        <v>212</v>
      </c>
      <c r="F202" t="s">
        <v>215</v>
      </c>
    </row>
    <row r="203" spans="1:6" x14ac:dyDescent="0.25">
      <c r="A203">
        <v>200</v>
      </c>
      <c r="B203" t="s">
        <v>220</v>
      </c>
      <c r="C203" s="4">
        <v>0</v>
      </c>
      <c r="D203">
        <v>0</v>
      </c>
      <c r="E203" t="s">
        <v>212</v>
      </c>
      <c r="F203" t="s">
        <v>215</v>
      </c>
    </row>
    <row r="204" spans="1:6" x14ac:dyDescent="0.25">
      <c r="A204">
        <v>201</v>
      </c>
      <c r="B204" t="s">
        <v>220</v>
      </c>
      <c r="C204" s="4">
        <v>0</v>
      </c>
      <c r="D204">
        <v>0</v>
      </c>
      <c r="E204" t="s">
        <v>212</v>
      </c>
      <c r="F204" t="s">
        <v>215</v>
      </c>
    </row>
    <row r="205" spans="1:6" x14ac:dyDescent="0.25">
      <c r="A205">
        <v>202</v>
      </c>
      <c r="B205" t="s">
        <v>220</v>
      </c>
      <c r="C205" s="4">
        <v>0</v>
      </c>
      <c r="D205">
        <v>0</v>
      </c>
      <c r="E205" t="s">
        <v>212</v>
      </c>
      <c r="F205" t="s">
        <v>215</v>
      </c>
    </row>
    <row r="206" spans="1:6" x14ac:dyDescent="0.25">
      <c r="A206">
        <v>203</v>
      </c>
      <c r="B206" t="s">
        <v>741</v>
      </c>
      <c r="C206" s="4">
        <v>0</v>
      </c>
      <c r="D206">
        <v>0</v>
      </c>
      <c r="E206" t="s">
        <v>212</v>
      </c>
      <c r="F206" t="s">
        <v>215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206"/>
  <sheetViews>
    <sheetView topLeftCell="A3" workbookViewId="0">
      <selection activeCell="A3" sqref="A3"/>
    </sheetView>
  </sheetViews>
  <sheetFormatPr baseColWidth="10" defaultColWidth="9.140625" defaultRowHeight="15" x14ac:dyDescent="0.25"/>
  <cols>
    <col min="1" max="1" width="4"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row r="4" spans="1:6" x14ac:dyDescent="0.25">
      <c r="A4">
        <v>1</v>
      </c>
      <c r="B4" t="s">
        <v>220</v>
      </c>
      <c r="C4" s="4">
        <v>0</v>
      </c>
      <c r="D4">
        <v>0</v>
      </c>
      <c r="E4" t="s">
        <v>212</v>
      </c>
      <c r="F4" t="s">
        <v>215</v>
      </c>
    </row>
    <row r="5" spans="1:6" x14ac:dyDescent="0.25">
      <c r="A5">
        <v>2</v>
      </c>
      <c r="B5" t="s">
        <v>220</v>
      </c>
      <c r="C5" s="4">
        <v>0</v>
      </c>
      <c r="D5">
        <v>0</v>
      </c>
      <c r="E5" t="s">
        <v>212</v>
      </c>
      <c r="F5" t="s">
        <v>215</v>
      </c>
    </row>
    <row r="6" spans="1:6" x14ac:dyDescent="0.25">
      <c r="A6">
        <v>3</v>
      </c>
      <c r="B6" t="s">
        <v>220</v>
      </c>
      <c r="C6" s="4">
        <v>0</v>
      </c>
      <c r="D6">
        <v>0</v>
      </c>
      <c r="E6" t="s">
        <v>212</v>
      </c>
      <c r="F6" t="s">
        <v>215</v>
      </c>
    </row>
    <row r="7" spans="1:6" x14ac:dyDescent="0.25">
      <c r="A7">
        <v>4</v>
      </c>
      <c r="B7" t="s">
        <v>220</v>
      </c>
      <c r="C7" s="4">
        <v>0</v>
      </c>
      <c r="D7">
        <v>0</v>
      </c>
      <c r="E7" t="s">
        <v>212</v>
      </c>
      <c r="F7" t="s">
        <v>215</v>
      </c>
    </row>
    <row r="8" spans="1:6" x14ac:dyDescent="0.25">
      <c r="A8">
        <v>5</v>
      </c>
      <c r="B8" t="s">
        <v>220</v>
      </c>
      <c r="C8" s="4">
        <v>0</v>
      </c>
      <c r="D8">
        <v>0</v>
      </c>
      <c r="E8" t="s">
        <v>212</v>
      </c>
      <c r="F8" t="s">
        <v>215</v>
      </c>
    </row>
    <row r="9" spans="1:6" x14ac:dyDescent="0.25">
      <c r="A9">
        <v>6</v>
      </c>
      <c r="B9" t="s">
        <v>220</v>
      </c>
      <c r="C9" s="4">
        <v>0</v>
      </c>
      <c r="D9">
        <v>0</v>
      </c>
      <c r="E9" t="s">
        <v>212</v>
      </c>
      <c r="F9" t="s">
        <v>215</v>
      </c>
    </row>
    <row r="10" spans="1:6" x14ac:dyDescent="0.25">
      <c r="A10">
        <v>7</v>
      </c>
      <c r="B10" t="s">
        <v>220</v>
      </c>
      <c r="C10" s="4">
        <v>0</v>
      </c>
      <c r="D10">
        <v>0</v>
      </c>
      <c r="E10" t="s">
        <v>212</v>
      </c>
      <c r="F10" t="s">
        <v>215</v>
      </c>
    </row>
    <row r="11" spans="1:6" x14ac:dyDescent="0.25">
      <c r="A11">
        <v>8</v>
      </c>
      <c r="B11" t="s">
        <v>220</v>
      </c>
      <c r="C11" s="4">
        <v>0</v>
      </c>
      <c r="D11">
        <v>0</v>
      </c>
      <c r="E11" t="s">
        <v>212</v>
      </c>
      <c r="F11" t="s">
        <v>215</v>
      </c>
    </row>
    <row r="12" spans="1:6" x14ac:dyDescent="0.25">
      <c r="A12">
        <v>9</v>
      </c>
      <c r="B12" t="s">
        <v>220</v>
      </c>
      <c r="C12" s="4">
        <v>0</v>
      </c>
      <c r="D12">
        <v>0</v>
      </c>
      <c r="E12" t="s">
        <v>212</v>
      </c>
      <c r="F12" t="s">
        <v>215</v>
      </c>
    </row>
    <row r="13" spans="1:6" x14ac:dyDescent="0.25">
      <c r="A13">
        <v>10</v>
      </c>
      <c r="B13" t="s">
        <v>220</v>
      </c>
      <c r="C13" s="4">
        <v>0</v>
      </c>
      <c r="D13">
        <v>0</v>
      </c>
      <c r="E13" t="s">
        <v>212</v>
      </c>
      <c r="F13" t="s">
        <v>215</v>
      </c>
    </row>
    <row r="14" spans="1:6" x14ac:dyDescent="0.25">
      <c r="A14">
        <v>11</v>
      </c>
      <c r="B14" t="s">
        <v>220</v>
      </c>
      <c r="C14" s="4">
        <v>0</v>
      </c>
      <c r="D14">
        <v>0</v>
      </c>
      <c r="E14" t="s">
        <v>212</v>
      </c>
      <c r="F14" t="s">
        <v>215</v>
      </c>
    </row>
    <row r="15" spans="1:6" x14ac:dyDescent="0.25">
      <c r="A15">
        <v>12</v>
      </c>
      <c r="B15" t="s">
        <v>220</v>
      </c>
      <c r="C15" s="4">
        <v>0</v>
      </c>
      <c r="D15">
        <v>0</v>
      </c>
      <c r="E15" t="s">
        <v>212</v>
      </c>
      <c r="F15" t="s">
        <v>215</v>
      </c>
    </row>
    <row r="16" spans="1:6" x14ac:dyDescent="0.25">
      <c r="A16">
        <v>13</v>
      </c>
      <c r="B16" t="s">
        <v>220</v>
      </c>
      <c r="C16" s="4">
        <v>0</v>
      </c>
      <c r="D16">
        <v>0</v>
      </c>
      <c r="E16" t="s">
        <v>212</v>
      </c>
      <c r="F16" t="s">
        <v>215</v>
      </c>
    </row>
    <row r="17" spans="1:6" x14ac:dyDescent="0.25">
      <c r="A17">
        <v>14</v>
      </c>
      <c r="B17" t="s">
        <v>220</v>
      </c>
      <c r="C17" s="4">
        <v>0</v>
      </c>
      <c r="D17">
        <v>0</v>
      </c>
      <c r="E17" t="s">
        <v>212</v>
      </c>
      <c r="F17" t="s">
        <v>215</v>
      </c>
    </row>
    <row r="18" spans="1:6" x14ac:dyDescent="0.25">
      <c r="A18">
        <v>15</v>
      </c>
      <c r="B18" t="s">
        <v>220</v>
      </c>
      <c r="C18" s="4">
        <v>0</v>
      </c>
      <c r="D18">
        <v>0</v>
      </c>
      <c r="E18" t="s">
        <v>212</v>
      </c>
      <c r="F18" t="s">
        <v>215</v>
      </c>
    </row>
    <row r="19" spans="1:6" x14ac:dyDescent="0.25">
      <c r="A19">
        <v>16</v>
      </c>
      <c r="B19" t="s">
        <v>220</v>
      </c>
      <c r="C19" s="4">
        <v>0</v>
      </c>
      <c r="D19">
        <v>0</v>
      </c>
      <c r="E19" t="s">
        <v>212</v>
      </c>
      <c r="F19" t="s">
        <v>215</v>
      </c>
    </row>
    <row r="20" spans="1:6" x14ac:dyDescent="0.25">
      <c r="A20">
        <v>17</v>
      </c>
      <c r="B20" t="s">
        <v>220</v>
      </c>
      <c r="C20" s="4">
        <v>0</v>
      </c>
      <c r="D20">
        <v>0</v>
      </c>
      <c r="E20" t="s">
        <v>212</v>
      </c>
      <c r="F20" t="s">
        <v>215</v>
      </c>
    </row>
    <row r="21" spans="1:6" x14ac:dyDescent="0.25">
      <c r="A21">
        <v>18</v>
      </c>
      <c r="B21" t="s">
        <v>220</v>
      </c>
      <c r="C21" s="4">
        <v>0</v>
      </c>
      <c r="D21">
        <v>0</v>
      </c>
      <c r="E21" t="s">
        <v>212</v>
      </c>
      <c r="F21" t="s">
        <v>215</v>
      </c>
    </row>
    <row r="22" spans="1:6" x14ac:dyDescent="0.25">
      <c r="A22">
        <v>19</v>
      </c>
      <c r="B22" t="s">
        <v>220</v>
      </c>
      <c r="C22" s="4">
        <v>0</v>
      </c>
      <c r="D22">
        <v>0</v>
      </c>
      <c r="E22" t="s">
        <v>212</v>
      </c>
      <c r="F22" t="s">
        <v>215</v>
      </c>
    </row>
    <row r="23" spans="1:6" x14ac:dyDescent="0.25">
      <c r="A23">
        <v>20</v>
      </c>
      <c r="B23" t="s">
        <v>220</v>
      </c>
      <c r="C23" s="4">
        <v>0</v>
      </c>
      <c r="D23">
        <v>0</v>
      </c>
      <c r="E23" t="s">
        <v>212</v>
      </c>
      <c r="F23" t="s">
        <v>215</v>
      </c>
    </row>
    <row r="24" spans="1:6" x14ac:dyDescent="0.25">
      <c r="A24">
        <v>21</v>
      </c>
      <c r="B24" t="s">
        <v>220</v>
      </c>
      <c r="C24" s="4">
        <v>0</v>
      </c>
      <c r="D24">
        <v>0</v>
      </c>
      <c r="E24" t="s">
        <v>212</v>
      </c>
      <c r="F24" t="s">
        <v>215</v>
      </c>
    </row>
    <row r="25" spans="1:6" x14ac:dyDescent="0.25">
      <c r="A25">
        <v>22</v>
      </c>
      <c r="B25" t="s">
        <v>220</v>
      </c>
      <c r="C25" s="4">
        <v>0</v>
      </c>
      <c r="D25">
        <v>0</v>
      </c>
      <c r="E25" t="s">
        <v>212</v>
      </c>
      <c r="F25" t="s">
        <v>215</v>
      </c>
    </row>
    <row r="26" spans="1:6" x14ac:dyDescent="0.25">
      <c r="A26">
        <v>23</v>
      </c>
      <c r="B26" t="s">
        <v>220</v>
      </c>
      <c r="C26" s="4">
        <v>0</v>
      </c>
      <c r="D26">
        <v>0</v>
      </c>
      <c r="E26" t="s">
        <v>212</v>
      </c>
      <c r="F26" t="s">
        <v>215</v>
      </c>
    </row>
    <row r="27" spans="1:6" x14ac:dyDescent="0.25">
      <c r="A27">
        <v>24</v>
      </c>
      <c r="B27" t="s">
        <v>220</v>
      </c>
      <c r="C27" s="4">
        <v>0</v>
      </c>
      <c r="D27">
        <v>0</v>
      </c>
      <c r="E27" t="s">
        <v>212</v>
      </c>
      <c r="F27" t="s">
        <v>215</v>
      </c>
    </row>
    <row r="28" spans="1:6" x14ac:dyDescent="0.25">
      <c r="A28">
        <v>25</v>
      </c>
      <c r="B28" t="s">
        <v>220</v>
      </c>
      <c r="C28" s="4">
        <v>0</v>
      </c>
      <c r="D28">
        <v>0</v>
      </c>
      <c r="E28" t="s">
        <v>212</v>
      </c>
      <c r="F28" t="s">
        <v>215</v>
      </c>
    </row>
    <row r="29" spans="1:6" x14ac:dyDescent="0.25">
      <c r="A29">
        <v>26</v>
      </c>
      <c r="B29" t="s">
        <v>220</v>
      </c>
      <c r="C29" s="4">
        <v>0</v>
      </c>
      <c r="D29">
        <v>0</v>
      </c>
      <c r="E29" t="s">
        <v>212</v>
      </c>
      <c r="F29" t="s">
        <v>215</v>
      </c>
    </row>
    <row r="30" spans="1:6" x14ac:dyDescent="0.25">
      <c r="A30">
        <v>27</v>
      </c>
      <c r="B30" t="s">
        <v>220</v>
      </c>
      <c r="C30" s="4">
        <v>0</v>
      </c>
      <c r="D30">
        <v>0</v>
      </c>
      <c r="E30" t="s">
        <v>212</v>
      </c>
      <c r="F30" t="s">
        <v>215</v>
      </c>
    </row>
    <row r="31" spans="1:6" x14ac:dyDescent="0.25">
      <c r="A31">
        <v>28</v>
      </c>
      <c r="B31" t="s">
        <v>220</v>
      </c>
      <c r="C31" s="4">
        <v>0</v>
      </c>
      <c r="D31">
        <v>0</v>
      </c>
      <c r="E31" t="s">
        <v>212</v>
      </c>
      <c r="F31" t="s">
        <v>215</v>
      </c>
    </row>
    <row r="32" spans="1:6" x14ac:dyDescent="0.25">
      <c r="A32">
        <v>29</v>
      </c>
      <c r="B32" t="s">
        <v>220</v>
      </c>
      <c r="C32" s="4">
        <v>0</v>
      </c>
      <c r="D32">
        <v>0</v>
      </c>
      <c r="E32" t="s">
        <v>212</v>
      </c>
      <c r="F32" t="s">
        <v>215</v>
      </c>
    </row>
    <row r="33" spans="1:6" x14ac:dyDescent="0.25">
      <c r="A33">
        <v>30</v>
      </c>
      <c r="B33" t="s">
        <v>220</v>
      </c>
      <c r="C33" s="4">
        <v>0</v>
      </c>
      <c r="D33">
        <v>0</v>
      </c>
      <c r="E33" t="s">
        <v>212</v>
      </c>
      <c r="F33" t="s">
        <v>215</v>
      </c>
    </row>
    <row r="34" spans="1:6" x14ac:dyDescent="0.25">
      <c r="A34">
        <v>31</v>
      </c>
      <c r="B34" t="s">
        <v>220</v>
      </c>
      <c r="C34" s="4">
        <v>0</v>
      </c>
      <c r="D34">
        <v>0</v>
      </c>
      <c r="E34" t="s">
        <v>212</v>
      </c>
      <c r="F34" t="s">
        <v>215</v>
      </c>
    </row>
    <row r="35" spans="1:6" x14ac:dyDescent="0.25">
      <c r="A35">
        <v>32</v>
      </c>
      <c r="B35" t="s">
        <v>220</v>
      </c>
      <c r="C35" s="4">
        <v>0</v>
      </c>
      <c r="D35">
        <v>0</v>
      </c>
      <c r="E35" t="s">
        <v>212</v>
      </c>
      <c r="F35" t="s">
        <v>215</v>
      </c>
    </row>
    <row r="36" spans="1:6" x14ac:dyDescent="0.25">
      <c r="A36">
        <v>33</v>
      </c>
      <c r="B36" t="s">
        <v>220</v>
      </c>
      <c r="C36" s="4">
        <v>0</v>
      </c>
      <c r="D36">
        <v>0</v>
      </c>
      <c r="E36" t="s">
        <v>212</v>
      </c>
      <c r="F36" t="s">
        <v>215</v>
      </c>
    </row>
    <row r="37" spans="1:6" x14ac:dyDescent="0.25">
      <c r="A37">
        <v>34</v>
      </c>
      <c r="B37" t="s">
        <v>220</v>
      </c>
      <c r="C37" s="4">
        <v>0</v>
      </c>
      <c r="D37">
        <v>0</v>
      </c>
      <c r="E37" t="s">
        <v>212</v>
      </c>
      <c r="F37" t="s">
        <v>215</v>
      </c>
    </row>
    <row r="38" spans="1:6" x14ac:dyDescent="0.25">
      <c r="A38">
        <v>35</v>
      </c>
      <c r="B38" t="s">
        <v>220</v>
      </c>
      <c r="C38" s="4">
        <v>0</v>
      </c>
      <c r="D38">
        <v>0</v>
      </c>
      <c r="E38" t="s">
        <v>212</v>
      </c>
      <c r="F38" t="s">
        <v>215</v>
      </c>
    </row>
    <row r="39" spans="1:6" x14ac:dyDescent="0.25">
      <c r="A39">
        <v>36</v>
      </c>
      <c r="B39" t="s">
        <v>220</v>
      </c>
      <c r="C39" s="4">
        <v>0</v>
      </c>
      <c r="D39">
        <v>0</v>
      </c>
      <c r="E39" t="s">
        <v>212</v>
      </c>
      <c r="F39" t="s">
        <v>215</v>
      </c>
    </row>
    <row r="40" spans="1:6" x14ac:dyDescent="0.25">
      <c r="A40">
        <v>37</v>
      </c>
      <c r="B40" t="s">
        <v>220</v>
      </c>
      <c r="C40" s="4">
        <v>0</v>
      </c>
      <c r="D40">
        <v>0</v>
      </c>
      <c r="E40" t="s">
        <v>212</v>
      </c>
      <c r="F40" t="s">
        <v>215</v>
      </c>
    </row>
    <row r="41" spans="1:6" x14ac:dyDescent="0.25">
      <c r="A41">
        <v>38</v>
      </c>
      <c r="B41" t="s">
        <v>220</v>
      </c>
      <c r="C41" s="4">
        <v>0</v>
      </c>
      <c r="D41">
        <v>0</v>
      </c>
      <c r="E41" t="s">
        <v>212</v>
      </c>
      <c r="F41" t="s">
        <v>215</v>
      </c>
    </row>
    <row r="42" spans="1:6" x14ac:dyDescent="0.25">
      <c r="A42">
        <v>39</v>
      </c>
      <c r="B42" t="s">
        <v>220</v>
      </c>
      <c r="C42" s="4">
        <v>0</v>
      </c>
      <c r="D42">
        <v>0</v>
      </c>
      <c r="E42" t="s">
        <v>212</v>
      </c>
      <c r="F42" t="s">
        <v>215</v>
      </c>
    </row>
    <row r="43" spans="1:6" x14ac:dyDescent="0.25">
      <c r="A43">
        <v>40</v>
      </c>
      <c r="B43" t="s">
        <v>220</v>
      </c>
      <c r="C43" s="4">
        <v>0</v>
      </c>
      <c r="D43">
        <v>0</v>
      </c>
      <c r="E43" t="s">
        <v>212</v>
      </c>
      <c r="F43" t="s">
        <v>215</v>
      </c>
    </row>
    <row r="44" spans="1:6" x14ac:dyDescent="0.25">
      <c r="A44">
        <v>41</v>
      </c>
      <c r="B44" t="s">
        <v>220</v>
      </c>
      <c r="C44" s="4">
        <v>0</v>
      </c>
      <c r="D44">
        <v>0</v>
      </c>
      <c r="E44" t="s">
        <v>212</v>
      </c>
      <c r="F44" t="s">
        <v>215</v>
      </c>
    </row>
    <row r="45" spans="1:6" x14ac:dyDescent="0.25">
      <c r="A45">
        <v>42</v>
      </c>
      <c r="B45" t="s">
        <v>220</v>
      </c>
      <c r="C45" s="4">
        <v>0</v>
      </c>
      <c r="D45">
        <v>0</v>
      </c>
      <c r="E45" t="s">
        <v>212</v>
      </c>
      <c r="F45" t="s">
        <v>215</v>
      </c>
    </row>
    <row r="46" spans="1:6" x14ac:dyDescent="0.25">
      <c r="A46">
        <v>43</v>
      </c>
      <c r="B46" t="s">
        <v>220</v>
      </c>
      <c r="C46" s="4">
        <v>0</v>
      </c>
      <c r="D46">
        <v>0</v>
      </c>
      <c r="E46" t="s">
        <v>212</v>
      </c>
      <c r="F46" t="s">
        <v>215</v>
      </c>
    </row>
    <row r="47" spans="1:6" x14ac:dyDescent="0.25">
      <c r="A47">
        <v>44</v>
      </c>
      <c r="B47" t="s">
        <v>220</v>
      </c>
      <c r="C47" s="4">
        <v>0</v>
      </c>
      <c r="D47">
        <v>0</v>
      </c>
      <c r="E47" t="s">
        <v>212</v>
      </c>
      <c r="F47" t="s">
        <v>215</v>
      </c>
    </row>
    <row r="48" spans="1:6" x14ac:dyDescent="0.25">
      <c r="A48">
        <v>45</v>
      </c>
      <c r="B48" t="s">
        <v>220</v>
      </c>
      <c r="C48" s="4">
        <v>0</v>
      </c>
      <c r="D48">
        <v>0</v>
      </c>
      <c r="E48" t="s">
        <v>212</v>
      </c>
      <c r="F48" t="s">
        <v>215</v>
      </c>
    </row>
    <row r="49" spans="1:6" x14ac:dyDescent="0.25">
      <c r="A49">
        <v>46</v>
      </c>
      <c r="B49" t="s">
        <v>220</v>
      </c>
      <c r="C49" s="4">
        <v>0</v>
      </c>
      <c r="D49">
        <v>0</v>
      </c>
      <c r="E49" t="s">
        <v>212</v>
      </c>
      <c r="F49" t="s">
        <v>215</v>
      </c>
    </row>
    <row r="50" spans="1:6" x14ac:dyDescent="0.25">
      <c r="A50">
        <v>47</v>
      </c>
      <c r="B50" t="s">
        <v>220</v>
      </c>
      <c r="C50" s="4">
        <v>0</v>
      </c>
      <c r="D50">
        <v>0</v>
      </c>
      <c r="E50" t="s">
        <v>212</v>
      </c>
      <c r="F50" t="s">
        <v>215</v>
      </c>
    </row>
    <row r="51" spans="1:6" x14ac:dyDescent="0.25">
      <c r="A51">
        <v>48</v>
      </c>
      <c r="B51" t="s">
        <v>220</v>
      </c>
      <c r="C51" s="4">
        <v>0</v>
      </c>
      <c r="D51">
        <v>0</v>
      </c>
      <c r="E51" t="s">
        <v>212</v>
      </c>
      <c r="F51" t="s">
        <v>215</v>
      </c>
    </row>
    <row r="52" spans="1:6" x14ac:dyDescent="0.25">
      <c r="A52">
        <v>49</v>
      </c>
      <c r="B52" t="s">
        <v>220</v>
      </c>
      <c r="C52" s="4">
        <v>0</v>
      </c>
      <c r="D52">
        <v>0</v>
      </c>
      <c r="E52" t="s">
        <v>212</v>
      </c>
      <c r="F52" t="s">
        <v>215</v>
      </c>
    </row>
    <row r="53" spans="1:6" x14ac:dyDescent="0.25">
      <c r="A53">
        <v>50</v>
      </c>
      <c r="B53" t="s">
        <v>220</v>
      </c>
      <c r="C53" s="4">
        <v>0</v>
      </c>
      <c r="D53">
        <v>0</v>
      </c>
      <c r="E53" t="s">
        <v>212</v>
      </c>
      <c r="F53" t="s">
        <v>215</v>
      </c>
    </row>
    <row r="54" spans="1:6" x14ac:dyDescent="0.25">
      <c r="A54">
        <v>51</v>
      </c>
      <c r="B54" t="s">
        <v>220</v>
      </c>
      <c r="C54" s="4">
        <v>0</v>
      </c>
      <c r="D54">
        <v>0</v>
      </c>
      <c r="E54" t="s">
        <v>212</v>
      </c>
      <c r="F54" t="s">
        <v>215</v>
      </c>
    </row>
    <row r="55" spans="1:6" x14ac:dyDescent="0.25">
      <c r="A55">
        <v>52</v>
      </c>
      <c r="B55" t="s">
        <v>220</v>
      </c>
      <c r="C55" s="4">
        <v>0</v>
      </c>
      <c r="D55">
        <v>0</v>
      </c>
      <c r="E55" t="s">
        <v>212</v>
      </c>
      <c r="F55" t="s">
        <v>215</v>
      </c>
    </row>
    <row r="56" spans="1:6" x14ac:dyDescent="0.25">
      <c r="A56">
        <v>53</v>
      </c>
      <c r="B56" t="s">
        <v>220</v>
      </c>
      <c r="C56" s="4">
        <v>0</v>
      </c>
      <c r="D56">
        <v>0</v>
      </c>
      <c r="E56" t="s">
        <v>212</v>
      </c>
      <c r="F56" t="s">
        <v>215</v>
      </c>
    </row>
    <row r="57" spans="1:6" x14ac:dyDescent="0.25">
      <c r="A57">
        <v>54</v>
      </c>
      <c r="B57" t="s">
        <v>220</v>
      </c>
      <c r="C57" s="4">
        <v>0</v>
      </c>
      <c r="D57">
        <v>0</v>
      </c>
      <c r="E57" t="s">
        <v>212</v>
      </c>
      <c r="F57" t="s">
        <v>215</v>
      </c>
    </row>
    <row r="58" spans="1:6" x14ac:dyDescent="0.25">
      <c r="A58">
        <v>55</v>
      </c>
      <c r="B58" t="s">
        <v>220</v>
      </c>
      <c r="C58" s="4">
        <v>0</v>
      </c>
      <c r="D58">
        <v>0</v>
      </c>
      <c r="E58" t="s">
        <v>212</v>
      </c>
      <c r="F58" t="s">
        <v>215</v>
      </c>
    </row>
    <row r="59" spans="1:6" x14ac:dyDescent="0.25">
      <c r="A59">
        <v>56</v>
      </c>
      <c r="B59" t="s">
        <v>220</v>
      </c>
      <c r="C59" s="4">
        <v>0</v>
      </c>
      <c r="D59">
        <v>0</v>
      </c>
      <c r="E59" t="s">
        <v>212</v>
      </c>
      <c r="F59" t="s">
        <v>215</v>
      </c>
    </row>
    <row r="60" spans="1:6" x14ac:dyDescent="0.25">
      <c r="A60">
        <v>57</v>
      </c>
      <c r="B60" t="s">
        <v>220</v>
      </c>
      <c r="C60" s="4">
        <v>0</v>
      </c>
      <c r="D60">
        <v>0</v>
      </c>
      <c r="E60" t="s">
        <v>212</v>
      </c>
      <c r="F60" t="s">
        <v>215</v>
      </c>
    </row>
    <row r="61" spans="1:6" x14ac:dyDescent="0.25">
      <c r="A61">
        <v>58</v>
      </c>
      <c r="B61" t="s">
        <v>220</v>
      </c>
      <c r="C61" s="4">
        <v>0</v>
      </c>
      <c r="D61">
        <v>0</v>
      </c>
      <c r="E61" t="s">
        <v>212</v>
      </c>
      <c r="F61" t="s">
        <v>215</v>
      </c>
    </row>
    <row r="62" spans="1:6" x14ac:dyDescent="0.25">
      <c r="A62">
        <v>59</v>
      </c>
      <c r="B62" t="s">
        <v>220</v>
      </c>
      <c r="C62" s="4">
        <v>0</v>
      </c>
      <c r="D62">
        <v>0</v>
      </c>
      <c r="E62" t="s">
        <v>212</v>
      </c>
      <c r="F62" t="s">
        <v>215</v>
      </c>
    </row>
    <row r="63" spans="1:6" x14ac:dyDescent="0.25">
      <c r="A63">
        <v>60</v>
      </c>
      <c r="B63" t="s">
        <v>220</v>
      </c>
      <c r="C63" s="4">
        <v>0</v>
      </c>
      <c r="D63">
        <v>0</v>
      </c>
      <c r="E63" t="s">
        <v>212</v>
      </c>
      <c r="F63" t="s">
        <v>215</v>
      </c>
    </row>
    <row r="64" spans="1:6" x14ac:dyDescent="0.25">
      <c r="A64">
        <v>61</v>
      </c>
      <c r="B64" t="s">
        <v>220</v>
      </c>
      <c r="C64" s="4">
        <v>0</v>
      </c>
      <c r="D64">
        <v>0</v>
      </c>
      <c r="E64" t="s">
        <v>212</v>
      </c>
      <c r="F64" t="s">
        <v>215</v>
      </c>
    </row>
    <row r="65" spans="1:6" x14ac:dyDescent="0.25">
      <c r="A65">
        <v>62</v>
      </c>
      <c r="B65" t="s">
        <v>220</v>
      </c>
      <c r="C65" s="4">
        <v>0</v>
      </c>
      <c r="D65">
        <v>0</v>
      </c>
      <c r="E65" t="s">
        <v>212</v>
      </c>
      <c r="F65" t="s">
        <v>215</v>
      </c>
    </row>
    <row r="66" spans="1:6" x14ac:dyDescent="0.25">
      <c r="A66">
        <v>63</v>
      </c>
      <c r="B66" t="s">
        <v>220</v>
      </c>
      <c r="C66" s="4">
        <v>0</v>
      </c>
      <c r="D66">
        <v>0</v>
      </c>
      <c r="E66" t="s">
        <v>212</v>
      </c>
      <c r="F66" t="s">
        <v>215</v>
      </c>
    </row>
    <row r="67" spans="1:6" x14ac:dyDescent="0.25">
      <c r="A67">
        <v>64</v>
      </c>
      <c r="B67" t="s">
        <v>220</v>
      </c>
      <c r="C67" s="4">
        <v>0</v>
      </c>
      <c r="D67">
        <v>0</v>
      </c>
      <c r="E67" t="s">
        <v>212</v>
      </c>
      <c r="F67" t="s">
        <v>215</v>
      </c>
    </row>
    <row r="68" spans="1:6" x14ac:dyDescent="0.25">
      <c r="A68">
        <v>65</v>
      </c>
      <c r="B68" t="s">
        <v>220</v>
      </c>
      <c r="C68" s="4">
        <v>0</v>
      </c>
      <c r="D68">
        <v>0</v>
      </c>
      <c r="E68" t="s">
        <v>212</v>
      </c>
      <c r="F68" t="s">
        <v>215</v>
      </c>
    </row>
    <row r="69" spans="1:6" x14ac:dyDescent="0.25">
      <c r="A69">
        <v>66</v>
      </c>
      <c r="B69" t="s">
        <v>220</v>
      </c>
      <c r="C69" s="4">
        <v>0</v>
      </c>
      <c r="D69">
        <v>0</v>
      </c>
      <c r="E69" t="s">
        <v>212</v>
      </c>
      <c r="F69" t="s">
        <v>215</v>
      </c>
    </row>
    <row r="70" spans="1:6" x14ac:dyDescent="0.25">
      <c r="A70">
        <v>67</v>
      </c>
      <c r="B70" t="s">
        <v>220</v>
      </c>
      <c r="C70" s="4">
        <v>0</v>
      </c>
      <c r="D70">
        <v>0</v>
      </c>
      <c r="E70" t="s">
        <v>212</v>
      </c>
      <c r="F70" t="s">
        <v>215</v>
      </c>
    </row>
    <row r="71" spans="1:6" x14ac:dyDescent="0.25">
      <c r="A71">
        <v>68</v>
      </c>
      <c r="B71" t="s">
        <v>220</v>
      </c>
      <c r="C71" s="4">
        <v>0</v>
      </c>
      <c r="D71">
        <v>0</v>
      </c>
      <c r="E71" t="s">
        <v>212</v>
      </c>
      <c r="F71" t="s">
        <v>215</v>
      </c>
    </row>
    <row r="72" spans="1:6" x14ac:dyDescent="0.25">
      <c r="A72">
        <v>69</v>
      </c>
      <c r="B72" t="s">
        <v>220</v>
      </c>
      <c r="C72" s="4">
        <v>0</v>
      </c>
      <c r="D72">
        <v>0</v>
      </c>
      <c r="E72" t="s">
        <v>212</v>
      </c>
      <c r="F72" t="s">
        <v>215</v>
      </c>
    </row>
    <row r="73" spans="1:6" x14ac:dyDescent="0.25">
      <c r="A73">
        <v>70</v>
      </c>
      <c r="B73" t="s">
        <v>220</v>
      </c>
      <c r="C73" s="4">
        <v>0</v>
      </c>
      <c r="D73">
        <v>0</v>
      </c>
      <c r="E73" t="s">
        <v>212</v>
      </c>
      <c r="F73" t="s">
        <v>215</v>
      </c>
    </row>
    <row r="74" spans="1:6" x14ac:dyDescent="0.25">
      <c r="A74">
        <v>71</v>
      </c>
      <c r="B74" t="s">
        <v>220</v>
      </c>
      <c r="C74" s="4">
        <v>0</v>
      </c>
      <c r="D74">
        <v>0</v>
      </c>
      <c r="E74" t="s">
        <v>212</v>
      </c>
      <c r="F74" t="s">
        <v>215</v>
      </c>
    </row>
    <row r="75" spans="1:6" x14ac:dyDescent="0.25">
      <c r="A75">
        <v>72</v>
      </c>
      <c r="B75" t="s">
        <v>220</v>
      </c>
      <c r="C75" s="4">
        <v>0</v>
      </c>
      <c r="D75">
        <v>0</v>
      </c>
      <c r="E75" t="s">
        <v>212</v>
      </c>
      <c r="F75" t="s">
        <v>215</v>
      </c>
    </row>
    <row r="76" spans="1:6" x14ac:dyDescent="0.25">
      <c r="A76">
        <v>73</v>
      </c>
      <c r="B76" t="s">
        <v>220</v>
      </c>
      <c r="C76" s="4">
        <v>0</v>
      </c>
      <c r="D76">
        <v>0</v>
      </c>
      <c r="E76" t="s">
        <v>212</v>
      </c>
      <c r="F76" t="s">
        <v>215</v>
      </c>
    </row>
    <row r="77" spans="1:6" x14ac:dyDescent="0.25">
      <c r="A77">
        <v>74</v>
      </c>
      <c r="B77" t="s">
        <v>220</v>
      </c>
      <c r="C77" s="4">
        <v>0</v>
      </c>
      <c r="D77">
        <v>0</v>
      </c>
      <c r="E77" t="s">
        <v>212</v>
      </c>
      <c r="F77" t="s">
        <v>215</v>
      </c>
    </row>
    <row r="78" spans="1:6" x14ac:dyDescent="0.25">
      <c r="A78">
        <v>75</v>
      </c>
      <c r="B78" t="s">
        <v>220</v>
      </c>
      <c r="C78" s="4">
        <v>0</v>
      </c>
      <c r="D78">
        <v>0</v>
      </c>
      <c r="E78" t="s">
        <v>212</v>
      </c>
      <c r="F78" t="s">
        <v>215</v>
      </c>
    </row>
    <row r="79" spans="1:6" x14ac:dyDescent="0.25">
      <c r="A79">
        <v>76</v>
      </c>
      <c r="B79" t="s">
        <v>220</v>
      </c>
      <c r="C79" s="4">
        <v>0</v>
      </c>
      <c r="D79">
        <v>0</v>
      </c>
      <c r="E79" t="s">
        <v>212</v>
      </c>
      <c r="F79" t="s">
        <v>215</v>
      </c>
    </row>
    <row r="80" spans="1:6" x14ac:dyDescent="0.25">
      <c r="A80">
        <v>77</v>
      </c>
      <c r="B80" t="s">
        <v>220</v>
      </c>
      <c r="C80" s="4">
        <v>0</v>
      </c>
      <c r="D80">
        <v>0</v>
      </c>
      <c r="E80" t="s">
        <v>212</v>
      </c>
      <c r="F80" t="s">
        <v>215</v>
      </c>
    </row>
    <row r="81" spans="1:6" x14ac:dyDescent="0.25">
      <c r="A81">
        <v>78</v>
      </c>
      <c r="B81" t="s">
        <v>220</v>
      </c>
      <c r="C81" s="4">
        <v>0</v>
      </c>
      <c r="D81">
        <v>0</v>
      </c>
      <c r="E81" t="s">
        <v>212</v>
      </c>
      <c r="F81" t="s">
        <v>215</v>
      </c>
    </row>
    <row r="82" spans="1:6" x14ac:dyDescent="0.25">
      <c r="A82">
        <v>79</v>
      </c>
      <c r="B82" t="s">
        <v>220</v>
      </c>
      <c r="C82" s="4">
        <v>0</v>
      </c>
      <c r="D82">
        <v>0</v>
      </c>
      <c r="E82" t="s">
        <v>212</v>
      </c>
      <c r="F82" t="s">
        <v>215</v>
      </c>
    </row>
    <row r="83" spans="1:6" x14ac:dyDescent="0.25">
      <c r="A83">
        <v>80</v>
      </c>
      <c r="B83" t="s">
        <v>220</v>
      </c>
      <c r="C83" s="4">
        <v>0</v>
      </c>
      <c r="D83">
        <v>0</v>
      </c>
      <c r="E83" t="s">
        <v>212</v>
      </c>
      <c r="F83" t="s">
        <v>215</v>
      </c>
    </row>
    <row r="84" spans="1:6" x14ac:dyDescent="0.25">
      <c r="A84">
        <v>81</v>
      </c>
      <c r="B84" t="s">
        <v>220</v>
      </c>
      <c r="C84" s="4">
        <v>0</v>
      </c>
      <c r="D84">
        <v>0</v>
      </c>
      <c r="E84" t="s">
        <v>212</v>
      </c>
      <c r="F84" t="s">
        <v>215</v>
      </c>
    </row>
    <row r="85" spans="1:6" x14ac:dyDescent="0.25">
      <c r="A85">
        <v>82</v>
      </c>
      <c r="B85" t="s">
        <v>220</v>
      </c>
      <c r="C85" s="4">
        <v>0</v>
      </c>
      <c r="D85">
        <v>0</v>
      </c>
      <c r="E85" t="s">
        <v>212</v>
      </c>
      <c r="F85" t="s">
        <v>215</v>
      </c>
    </row>
    <row r="86" spans="1:6" x14ac:dyDescent="0.25">
      <c r="A86">
        <v>83</v>
      </c>
      <c r="B86" t="s">
        <v>220</v>
      </c>
      <c r="C86" s="4">
        <v>0</v>
      </c>
      <c r="D86">
        <v>0</v>
      </c>
      <c r="E86" t="s">
        <v>212</v>
      </c>
      <c r="F86" t="s">
        <v>215</v>
      </c>
    </row>
    <row r="87" spans="1:6" x14ac:dyDescent="0.25">
      <c r="A87">
        <v>84</v>
      </c>
      <c r="B87" t="s">
        <v>220</v>
      </c>
      <c r="C87" s="4">
        <v>0</v>
      </c>
      <c r="D87">
        <v>0</v>
      </c>
      <c r="E87" t="s">
        <v>212</v>
      </c>
      <c r="F87" t="s">
        <v>215</v>
      </c>
    </row>
    <row r="88" spans="1:6" x14ac:dyDescent="0.25">
      <c r="A88">
        <v>85</v>
      </c>
      <c r="B88" t="s">
        <v>220</v>
      </c>
      <c r="C88" s="4">
        <v>0</v>
      </c>
      <c r="D88">
        <v>0</v>
      </c>
      <c r="E88" t="s">
        <v>212</v>
      </c>
      <c r="F88" t="s">
        <v>215</v>
      </c>
    </row>
    <row r="89" spans="1:6" x14ac:dyDescent="0.25">
      <c r="A89">
        <v>86</v>
      </c>
      <c r="B89" t="s">
        <v>220</v>
      </c>
      <c r="C89" s="4">
        <v>0</v>
      </c>
      <c r="D89">
        <v>0</v>
      </c>
      <c r="E89" t="s">
        <v>212</v>
      </c>
      <c r="F89" t="s">
        <v>215</v>
      </c>
    </row>
    <row r="90" spans="1:6" x14ac:dyDescent="0.25">
      <c r="A90">
        <v>87</v>
      </c>
      <c r="B90" t="s">
        <v>220</v>
      </c>
      <c r="C90" s="4">
        <v>0</v>
      </c>
      <c r="D90">
        <v>0</v>
      </c>
      <c r="E90" t="s">
        <v>212</v>
      </c>
      <c r="F90" t="s">
        <v>215</v>
      </c>
    </row>
    <row r="91" spans="1:6" x14ac:dyDescent="0.25">
      <c r="A91">
        <v>88</v>
      </c>
      <c r="B91" t="s">
        <v>220</v>
      </c>
      <c r="C91" s="4">
        <v>0</v>
      </c>
      <c r="D91">
        <v>0</v>
      </c>
      <c r="E91" t="s">
        <v>212</v>
      </c>
      <c r="F91" t="s">
        <v>215</v>
      </c>
    </row>
    <row r="92" spans="1:6" x14ac:dyDescent="0.25">
      <c r="A92">
        <v>89</v>
      </c>
      <c r="B92" t="s">
        <v>220</v>
      </c>
      <c r="C92" s="4">
        <v>0</v>
      </c>
      <c r="D92">
        <v>0</v>
      </c>
      <c r="E92" t="s">
        <v>212</v>
      </c>
      <c r="F92" t="s">
        <v>215</v>
      </c>
    </row>
    <row r="93" spans="1:6" x14ac:dyDescent="0.25">
      <c r="A93">
        <v>90</v>
      </c>
      <c r="B93" t="s">
        <v>220</v>
      </c>
      <c r="C93" s="4">
        <v>0</v>
      </c>
      <c r="D93">
        <v>0</v>
      </c>
      <c r="E93" t="s">
        <v>212</v>
      </c>
      <c r="F93" t="s">
        <v>215</v>
      </c>
    </row>
    <row r="94" spans="1:6" x14ac:dyDescent="0.25">
      <c r="A94">
        <v>91</v>
      </c>
      <c r="B94" t="s">
        <v>220</v>
      </c>
      <c r="C94" s="4">
        <v>0</v>
      </c>
      <c r="D94">
        <v>0</v>
      </c>
      <c r="E94" t="s">
        <v>212</v>
      </c>
      <c r="F94" t="s">
        <v>215</v>
      </c>
    </row>
    <row r="95" spans="1:6" x14ac:dyDescent="0.25">
      <c r="A95">
        <v>92</v>
      </c>
      <c r="B95" t="s">
        <v>220</v>
      </c>
      <c r="C95" s="4">
        <v>0</v>
      </c>
      <c r="D95">
        <v>0</v>
      </c>
      <c r="E95" t="s">
        <v>212</v>
      </c>
      <c r="F95" t="s">
        <v>215</v>
      </c>
    </row>
    <row r="96" spans="1:6" x14ac:dyDescent="0.25">
      <c r="A96">
        <v>93</v>
      </c>
      <c r="B96" t="s">
        <v>220</v>
      </c>
      <c r="C96" s="4">
        <v>0</v>
      </c>
      <c r="D96">
        <v>0</v>
      </c>
      <c r="E96" t="s">
        <v>212</v>
      </c>
      <c r="F96" t="s">
        <v>215</v>
      </c>
    </row>
    <row r="97" spans="1:6" x14ac:dyDescent="0.25">
      <c r="A97">
        <v>94</v>
      </c>
      <c r="B97" t="s">
        <v>220</v>
      </c>
      <c r="C97" s="4">
        <v>0</v>
      </c>
      <c r="D97">
        <v>0</v>
      </c>
      <c r="E97" t="s">
        <v>212</v>
      </c>
      <c r="F97" t="s">
        <v>215</v>
      </c>
    </row>
    <row r="98" spans="1:6" x14ac:dyDescent="0.25">
      <c r="A98">
        <v>95</v>
      </c>
      <c r="B98" t="s">
        <v>220</v>
      </c>
      <c r="C98" s="4">
        <v>0</v>
      </c>
      <c r="D98">
        <v>0</v>
      </c>
      <c r="E98" t="s">
        <v>212</v>
      </c>
      <c r="F98" t="s">
        <v>215</v>
      </c>
    </row>
    <row r="99" spans="1:6" x14ac:dyDescent="0.25">
      <c r="A99">
        <v>96</v>
      </c>
      <c r="B99" t="s">
        <v>220</v>
      </c>
      <c r="C99" s="4">
        <v>0</v>
      </c>
      <c r="D99">
        <v>0</v>
      </c>
      <c r="E99" t="s">
        <v>212</v>
      </c>
      <c r="F99" t="s">
        <v>215</v>
      </c>
    </row>
    <row r="100" spans="1:6" x14ac:dyDescent="0.25">
      <c r="A100">
        <v>97</v>
      </c>
      <c r="B100" t="s">
        <v>220</v>
      </c>
      <c r="C100" s="4">
        <v>0</v>
      </c>
      <c r="D100">
        <v>0</v>
      </c>
      <c r="E100" t="s">
        <v>212</v>
      </c>
      <c r="F100" t="s">
        <v>215</v>
      </c>
    </row>
    <row r="101" spans="1:6" x14ac:dyDescent="0.25">
      <c r="A101">
        <v>98</v>
      </c>
      <c r="B101" t="s">
        <v>220</v>
      </c>
      <c r="C101" s="4">
        <v>0</v>
      </c>
      <c r="D101">
        <v>0</v>
      </c>
      <c r="E101" t="s">
        <v>212</v>
      </c>
      <c r="F101" t="s">
        <v>215</v>
      </c>
    </row>
    <row r="102" spans="1:6" x14ac:dyDescent="0.25">
      <c r="A102">
        <v>99</v>
      </c>
      <c r="B102" t="s">
        <v>220</v>
      </c>
      <c r="C102" s="4">
        <v>0</v>
      </c>
      <c r="D102">
        <v>0</v>
      </c>
      <c r="E102" t="s">
        <v>212</v>
      </c>
      <c r="F102" t="s">
        <v>215</v>
      </c>
    </row>
    <row r="103" spans="1:6" x14ac:dyDescent="0.25">
      <c r="A103">
        <v>100</v>
      </c>
      <c r="B103" t="s">
        <v>220</v>
      </c>
      <c r="C103" s="4">
        <v>0</v>
      </c>
      <c r="D103">
        <v>0</v>
      </c>
      <c r="E103" t="s">
        <v>212</v>
      </c>
      <c r="F103" t="s">
        <v>215</v>
      </c>
    </row>
    <row r="104" spans="1:6" x14ac:dyDescent="0.25">
      <c r="A104">
        <v>101</v>
      </c>
      <c r="B104" t="s">
        <v>220</v>
      </c>
      <c r="C104" s="4">
        <v>0</v>
      </c>
      <c r="D104">
        <v>0</v>
      </c>
      <c r="E104" t="s">
        <v>212</v>
      </c>
      <c r="F104" t="s">
        <v>215</v>
      </c>
    </row>
    <row r="105" spans="1:6" x14ac:dyDescent="0.25">
      <c r="A105">
        <v>102</v>
      </c>
      <c r="B105" t="s">
        <v>220</v>
      </c>
      <c r="C105" s="4">
        <v>0</v>
      </c>
      <c r="D105">
        <v>0</v>
      </c>
      <c r="E105" t="s">
        <v>212</v>
      </c>
      <c r="F105" t="s">
        <v>215</v>
      </c>
    </row>
    <row r="106" spans="1:6" x14ac:dyDescent="0.25">
      <c r="A106">
        <v>103</v>
      </c>
      <c r="B106" t="s">
        <v>220</v>
      </c>
      <c r="C106" s="4">
        <v>0</v>
      </c>
      <c r="D106">
        <v>0</v>
      </c>
      <c r="E106" t="s">
        <v>212</v>
      </c>
      <c r="F106" t="s">
        <v>215</v>
      </c>
    </row>
    <row r="107" spans="1:6" x14ac:dyDescent="0.25">
      <c r="A107">
        <v>104</v>
      </c>
      <c r="B107" t="s">
        <v>220</v>
      </c>
      <c r="C107" s="4">
        <v>0</v>
      </c>
      <c r="D107">
        <v>0</v>
      </c>
      <c r="E107" t="s">
        <v>212</v>
      </c>
      <c r="F107" t="s">
        <v>215</v>
      </c>
    </row>
    <row r="108" spans="1:6" x14ac:dyDescent="0.25">
      <c r="A108">
        <v>105</v>
      </c>
      <c r="B108" t="s">
        <v>220</v>
      </c>
      <c r="C108" s="4">
        <v>0</v>
      </c>
      <c r="D108">
        <v>0</v>
      </c>
      <c r="E108" t="s">
        <v>212</v>
      </c>
      <c r="F108" t="s">
        <v>215</v>
      </c>
    </row>
    <row r="109" spans="1:6" x14ac:dyDescent="0.25">
      <c r="A109">
        <v>106</v>
      </c>
      <c r="B109" t="s">
        <v>220</v>
      </c>
      <c r="C109" s="4">
        <v>0</v>
      </c>
      <c r="D109">
        <v>0</v>
      </c>
      <c r="E109" t="s">
        <v>212</v>
      </c>
      <c r="F109" t="s">
        <v>215</v>
      </c>
    </row>
    <row r="110" spans="1:6" x14ac:dyDescent="0.25">
      <c r="A110">
        <v>107</v>
      </c>
      <c r="B110" t="s">
        <v>220</v>
      </c>
      <c r="C110" s="4">
        <v>0</v>
      </c>
      <c r="D110">
        <v>0</v>
      </c>
      <c r="E110" t="s">
        <v>212</v>
      </c>
      <c r="F110" t="s">
        <v>215</v>
      </c>
    </row>
    <row r="111" spans="1:6" x14ac:dyDescent="0.25">
      <c r="A111">
        <v>108</v>
      </c>
      <c r="B111" t="s">
        <v>220</v>
      </c>
      <c r="C111" s="4">
        <v>0</v>
      </c>
      <c r="D111">
        <v>0</v>
      </c>
      <c r="E111" t="s">
        <v>212</v>
      </c>
      <c r="F111" t="s">
        <v>215</v>
      </c>
    </row>
    <row r="112" spans="1:6" x14ac:dyDescent="0.25">
      <c r="A112">
        <v>109</v>
      </c>
      <c r="B112" t="s">
        <v>220</v>
      </c>
      <c r="C112" s="4">
        <v>0</v>
      </c>
      <c r="D112">
        <v>0</v>
      </c>
      <c r="E112" t="s">
        <v>212</v>
      </c>
      <c r="F112" t="s">
        <v>215</v>
      </c>
    </row>
    <row r="113" spans="1:6" x14ac:dyDescent="0.25">
      <c r="A113">
        <v>110</v>
      </c>
      <c r="B113" t="s">
        <v>220</v>
      </c>
      <c r="C113" s="4">
        <v>0</v>
      </c>
      <c r="D113">
        <v>0</v>
      </c>
      <c r="E113" t="s">
        <v>212</v>
      </c>
      <c r="F113" t="s">
        <v>215</v>
      </c>
    </row>
    <row r="114" spans="1:6" x14ac:dyDescent="0.25">
      <c r="A114">
        <v>111</v>
      </c>
      <c r="B114" t="s">
        <v>220</v>
      </c>
      <c r="C114" s="4">
        <v>0</v>
      </c>
      <c r="D114">
        <v>0</v>
      </c>
      <c r="E114" t="s">
        <v>212</v>
      </c>
      <c r="F114" t="s">
        <v>215</v>
      </c>
    </row>
    <row r="115" spans="1:6" x14ac:dyDescent="0.25">
      <c r="A115">
        <v>112</v>
      </c>
      <c r="B115" t="s">
        <v>220</v>
      </c>
      <c r="C115" s="4">
        <v>0</v>
      </c>
      <c r="D115">
        <v>0</v>
      </c>
      <c r="E115" t="s">
        <v>212</v>
      </c>
      <c r="F115" t="s">
        <v>215</v>
      </c>
    </row>
    <row r="116" spans="1:6" x14ac:dyDescent="0.25">
      <c r="A116">
        <v>113</v>
      </c>
      <c r="B116" t="s">
        <v>220</v>
      </c>
      <c r="C116" s="4">
        <v>0</v>
      </c>
      <c r="D116">
        <v>0</v>
      </c>
      <c r="E116" t="s">
        <v>212</v>
      </c>
      <c r="F116" t="s">
        <v>215</v>
      </c>
    </row>
    <row r="117" spans="1:6" x14ac:dyDescent="0.25">
      <c r="A117">
        <v>114</v>
      </c>
      <c r="B117" t="s">
        <v>220</v>
      </c>
      <c r="C117" s="4">
        <v>0</v>
      </c>
      <c r="D117">
        <v>0</v>
      </c>
      <c r="E117" t="s">
        <v>212</v>
      </c>
      <c r="F117" t="s">
        <v>215</v>
      </c>
    </row>
    <row r="118" spans="1:6" x14ac:dyDescent="0.25">
      <c r="A118">
        <v>115</v>
      </c>
      <c r="B118" t="s">
        <v>220</v>
      </c>
      <c r="C118" s="4">
        <v>0</v>
      </c>
      <c r="D118">
        <v>0</v>
      </c>
      <c r="E118" t="s">
        <v>212</v>
      </c>
      <c r="F118" t="s">
        <v>215</v>
      </c>
    </row>
    <row r="119" spans="1:6" x14ac:dyDescent="0.25">
      <c r="A119">
        <v>116</v>
      </c>
      <c r="B119" t="s">
        <v>220</v>
      </c>
      <c r="C119" s="4">
        <v>0</v>
      </c>
      <c r="D119">
        <v>0</v>
      </c>
      <c r="E119" t="s">
        <v>212</v>
      </c>
      <c r="F119" t="s">
        <v>215</v>
      </c>
    </row>
    <row r="120" spans="1:6" x14ac:dyDescent="0.25">
      <c r="A120">
        <v>117</v>
      </c>
      <c r="B120" t="s">
        <v>220</v>
      </c>
      <c r="C120" s="4">
        <v>0</v>
      </c>
      <c r="D120">
        <v>0</v>
      </c>
      <c r="E120" t="s">
        <v>212</v>
      </c>
      <c r="F120" t="s">
        <v>215</v>
      </c>
    </row>
    <row r="121" spans="1:6" x14ac:dyDescent="0.25">
      <c r="A121">
        <v>118</v>
      </c>
      <c r="B121" t="s">
        <v>220</v>
      </c>
      <c r="C121" s="4">
        <v>0</v>
      </c>
      <c r="D121">
        <v>0</v>
      </c>
      <c r="E121" t="s">
        <v>212</v>
      </c>
      <c r="F121" t="s">
        <v>215</v>
      </c>
    </row>
    <row r="122" spans="1:6" x14ac:dyDescent="0.25">
      <c r="A122">
        <v>119</v>
      </c>
      <c r="B122" t="s">
        <v>220</v>
      </c>
      <c r="C122" s="4">
        <v>0</v>
      </c>
      <c r="D122">
        <v>0</v>
      </c>
      <c r="E122" t="s">
        <v>212</v>
      </c>
      <c r="F122" t="s">
        <v>215</v>
      </c>
    </row>
    <row r="123" spans="1:6" x14ac:dyDescent="0.25">
      <c r="A123">
        <v>120</v>
      </c>
      <c r="B123" t="s">
        <v>220</v>
      </c>
      <c r="C123" s="4">
        <v>0</v>
      </c>
      <c r="D123">
        <v>0</v>
      </c>
      <c r="E123" t="s">
        <v>212</v>
      </c>
      <c r="F123" t="s">
        <v>215</v>
      </c>
    </row>
    <row r="124" spans="1:6" x14ac:dyDescent="0.25">
      <c r="A124">
        <v>121</v>
      </c>
      <c r="B124" t="s">
        <v>220</v>
      </c>
      <c r="C124" s="4">
        <v>0</v>
      </c>
      <c r="D124">
        <v>0</v>
      </c>
      <c r="E124" t="s">
        <v>212</v>
      </c>
      <c r="F124" t="s">
        <v>215</v>
      </c>
    </row>
    <row r="125" spans="1:6" x14ac:dyDescent="0.25">
      <c r="A125">
        <v>122</v>
      </c>
      <c r="B125" t="s">
        <v>220</v>
      </c>
      <c r="C125" s="4">
        <v>0</v>
      </c>
      <c r="D125">
        <v>0</v>
      </c>
      <c r="E125" t="s">
        <v>212</v>
      </c>
      <c r="F125" t="s">
        <v>215</v>
      </c>
    </row>
    <row r="126" spans="1:6" x14ac:dyDescent="0.25">
      <c r="A126">
        <v>123</v>
      </c>
      <c r="B126" t="s">
        <v>220</v>
      </c>
      <c r="C126" s="4">
        <v>0</v>
      </c>
      <c r="D126">
        <v>0</v>
      </c>
      <c r="E126" t="s">
        <v>212</v>
      </c>
      <c r="F126" t="s">
        <v>215</v>
      </c>
    </row>
    <row r="127" spans="1:6" x14ac:dyDescent="0.25">
      <c r="A127">
        <v>124</v>
      </c>
      <c r="B127" t="s">
        <v>220</v>
      </c>
      <c r="C127" s="4">
        <v>0</v>
      </c>
      <c r="D127">
        <v>0</v>
      </c>
      <c r="E127" t="s">
        <v>212</v>
      </c>
      <c r="F127" t="s">
        <v>215</v>
      </c>
    </row>
    <row r="128" spans="1:6" x14ac:dyDescent="0.25">
      <c r="A128">
        <v>125</v>
      </c>
      <c r="B128" t="s">
        <v>220</v>
      </c>
      <c r="C128" s="4">
        <v>0</v>
      </c>
      <c r="D128">
        <v>0</v>
      </c>
      <c r="E128" t="s">
        <v>212</v>
      </c>
      <c r="F128" t="s">
        <v>215</v>
      </c>
    </row>
    <row r="129" spans="1:6" x14ac:dyDescent="0.25">
      <c r="A129">
        <v>126</v>
      </c>
      <c r="B129" t="s">
        <v>220</v>
      </c>
      <c r="C129" s="4">
        <v>0</v>
      </c>
      <c r="D129">
        <v>0</v>
      </c>
      <c r="E129" t="s">
        <v>212</v>
      </c>
      <c r="F129" t="s">
        <v>215</v>
      </c>
    </row>
    <row r="130" spans="1:6" x14ac:dyDescent="0.25">
      <c r="A130">
        <v>127</v>
      </c>
      <c r="B130" t="s">
        <v>220</v>
      </c>
      <c r="C130" s="4">
        <v>0</v>
      </c>
      <c r="D130">
        <v>0</v>
      </c>
      <c r="E130" t="s">
        <v>212</v>
      </c>
      <c r="F130" t="s">
        <v>215</v>
      </c>
    </row>
    <row r="131" spans="1:6" x14ac:dyDescent="0.25">
      <c r="A131">
        <v>128</v>
      </c>
      <c r="B131" t="s">
        <v>220</v>
      </c>
      <c r="C131" s="4">
        <v>0</v>
      </c>
      <c r="D131">
        <v>0</v>
      </c>
      <c r="E131" t="s">
        <v>212</v>
      </c>
      <c r="F131" t="s">
        <v>215</v>
      </c>
    </row>
    <row r="132" spans="1:6" x14ac:dyDescent="0.25">
      <c r="A132">
        <v>129</v>
      </c>
      <c r="B132" t="s">
        <v>220</v>
      </c>
      <c r="C132" s="4">
        <v>0</v>
      </c>
      <c r="D132">
        <v>0</v>
      </c>
      <c r="E132" t="s">
        <v>212</v>
      </c>
      <c r="F132" t="s">
        <v>215</v>
      </c>
    </row>
    <row r="133" spans="1:6" x14ac:dyDescent="0.25">
      <c r="A133">
        <v>130</v>
      </c>
      <c r="B133" t="s">
        <v>220</v>
      </c>
      <c r="C133" s="4">
        <v>0</v>
      </c>
      <c r="D133">
        <v>0</v>
      </c>
      <c r="E133" t="s">
        <v>212</v>
      </c>
      <c r="F133" t="s">
        <v>215</v>
      </c>
    </row>
    <row r="134" spans="1:6" x14ac:dyDescent="0.25">
      <c r="A134">
        <v>131</v>
      </c>
      <c r="B134" t="s">
        <v>220</v>
      </c>
      <c r="C134" s="4">
        <v>0</v>
      </c>
      <c r="D134">
        <v>0</v>
      </c>
      <c r="E134" t="s">
        <v>212</v>
      </c>
      <c r="F134" t="s">
        <v>215</v>
      </c>
    </row>
    <row r="135" spans="1:6" x14ac:dyDescent="0.25">
      <c r="A135">
        <v>132</v>
      </c>
      <c r="B135" t="s">
        <v>220</v>
      </c>
      <c r="C135" s="4">
        <v>0</v>
      </c>
      <c r="D135">
        <v>0</v>
      </c>
      <c r="E135" t="s">
        <v>212</v>
      </c>
      <c r="F135" t="s">
        <v>215</v>
      </c>
    </row>
    <row r="136" spans="1:6" x14ac:dyDescent="0.25">
      <c r="A136">
        <v>133</v>
      </c>
      <c r="B136" t="s">
        <v>220</v>
      </c>
      <c r="C136" s="4">
        <v>0</v>
      </c>
      <c r="D136">
        <v>0</v>
      </c>
      <c r="E136" t="s">
        <v>212</v>
      </c>
      <c r="F136" t="s">
        <v>215</v>
      </c>
    </row>
    <row r="137" spans="1:6" x14ac:dyDescent="0.25">
      <c r="A137">
        <v>134</v>
      </c>
      <c r="B137" t="s">
        <v>220</v>
      </c>
      <c r="C137" s="4">
        <v>0</v>
      </c>
      <c r="D137">
        <v>0</v>
      </c>
      <c r="E137" t="s">
        <v>212</v>
      </c>
      <c r="F137" t="s">
        <v>215</v>
      </c>
    </row>
    <row r="138" spans="1:6" x14ac:dyDescent="0.25">
      <c r="A138">
        <v>135</v>
      </c>
      <c r="B138" t="s">
        <v>220</v>
      </c>
      <c r="C138" s="4">
        <v>0</v>
      </c>
      <c r="D138">
        <v>0</v>
      </c>
      <c r="E138" t="s">
        <v>212</v>
      </c>
      <c r="F138" t="s">
        <v>215</v>
      </c>
    </row>
    <row r="139" spans="1:6" x14ac:dyDescent="0.25">
      <c r="A139">
        <v>136</v>
      </c>
      <c r="B139" t="s">
        <v>220</v>
      </c>
      <c r="C139" s="4">
        <v>0</v>
      </c>
      <c r="D139">
        <v>0</v>
      </c>
      <c r="E139" t="s">
        <v>212</v>
      </c>
      <c r="F139" t="s">
        <v>215</v>
      </c>
    </row>
    <row r="140" spans="1:6" x14ac:dyDescent="0.25">
      <c r="A140">
        <v>137</v>
      </c>
      <c r="B140" t="s">
        <v>220</v>
      </c>
      <c r="C140" s="4">
        <v>0</v>
      </c>
      <c r="D140">
        <v>0</v>
      </c>
      <c r="E140" t="s">
        <v>212</v>
      </c>
      <c r="F140" t="s">
        <v>215</v>
      </c>
    </row>
    <row r="141" spans="1:6" x14ac:dyDescent="0.25">
      <c r="A141">
        <v>138</v>
      </c>
      <c r="B141" t="s">
        <v>220</v>
      </c>
      <c r="C141" s="4">
        <v>0</v>
      </c>
      <c r="D141">
        <v>0</v>
      </c>
      <c r="E141" t="s">
        <v>212</v>
      </c>
      <c r="F141" t="s">
        <v>215</v>
      </c>
    </row>
    <row r="142" spans="1:6" x14ac:dyDescent="0.25">
      <c r="A142">
        <v>139</v>
      </c>
      <c r="B142" t="s">
        <v>220</v>
      </c>
      <c r="C142" s="4">
        <v>0</v>
      </c>
      <c r="D142">
        <v>0</v>
      </c>
      <c r="E142" t="s">
        <v>212</v>
      </c>
      <c r="F142" t="s">
        <v>215</v>
      </c>
    </row>
    <row r="143" spans="1:6" x14ac:dyDescent="0.25">
      <c r="A143">
        <v>140</v>
      </c>
      <c r="B143" t="s">
        <v>220</v>
      </c>
      <c r="C143" s="4">
        <v>0</v>
      </c>
      <c r="D143">
        <v>0</v>
      </c>
      <c r="E143" t="s">
        <v>212</v>
      </c>
      <c r="F143" t="s">
        <v>215</v>
      </c>
    </row>
    <row r="144" spans="1:6" x14ac:dyDescent="0.25">
      <c r="A144">
        <v>141</v>
      </c>
      <c r="B144" t="s">
        <v>220</v>
      </c>
      <c r="C144" s="4">
        <v>0</v>
      </c>
      <c r="D144">
        <v>0</v>
      </c>
      <c r="E144" t="s">
        <v>212</v>
      </c>
      <c r="F144" t="s">
        <v>215</v>
      </c>
    </row>
    <row r="145" spans="1:6" x14ac:dyDescent="0.25">
      <c r="A145">
        <v>142</v>
      </c>
      <c r="B145" t="s">
        <v>220</v>
      </c>
      <c r="C145" s="4">
        <v>0</v>
      </c>
      <c r="D145">
        <v>0</v>
      </c>
      <c r="E145" t="s">
        <v>212</v>
      </c>
      <c r="F145" t="s">
        <v>215</v>
      </c>
    </row>
    <row r="146" spans="1:6" x14ac:dyDescent="0.25">
      <c r="A146">
        <v>143</v>
      </c>
      <c r="B146" t="s">
        <v>220</v>
      </c>
      <c r="C146" s="4">
        <v>0</v>
      </c>
      <c r="D146">
        <v>0</v>
      </c>
      <c r="E146" t="s">
        <v>212</v>
      </c>
      <c r="F146" t="s">
        <v>215</v>
      </c>
    </row>
    <row r="147" spans="1:6" x14ac:dyDescent="0.25">
      <c r="A147">
        <v>144</v>
      </c>
      <c r="B147" t="s">
        <v>220</v>
      </c>
      <c r="C147" s="4">
        <v>0</v>
      </c>
      <c r="D147">
        <v>0</v>
      </c>
      <c r="E147" t="s">
        <v>212</v>
      </c>
      <c r="F147" t="s">
        <v>215</v>
      </c>
    </row>
    <row r="148" spans="1:6" x14ac:dyDescent="0.25">
      <c r="A148">
        <v>145</v>
      </c>
      <c r="B148" t="s">
        <v>220</v>
      </c>
      <c r="C148" s="4">
        <v>0</v>
      </c>
      <c r="D148">
        <v>0</v>
      </c>
      <c r="E148" t="s">
        <v>212</v>
      </c>
      <c r="F148" t="s">
        <v>215</v>
      </c>
    </row>
    <row r="149" spans="1:6" x14ac:dyDescent="0.25">
      <c r="A149">
        <v>146</v>
      </c>
      <c r="B149" t="s">
        <v>220</v>
      </c>
      <c r="C149" s="4">
        <v>0</v>
      </c>
      <c r="D149">
        <v>0</v>
      </c>
      <c r="E149" t="s">
        <v>212</v>
      </c>
      <c r="F149" t="s">
        <v>215</v>
      </c>
    </row>
    <row r="150" spans="1:6" x14ac:dyDescent="0.25">
      <c r="A150">
        <v>147</v>
      </c>
      <c r="B150" t="s">
        <v>220</v>
      </c>
      <c r="C150" s="4">
        <v>0</v>
      </c>
      <c r="D150">
        <v>0</v>
      </c>
      <c r="E150" t="s">
        <v>212</v>
      </c>
      <c r="F150" t="s">
        <v>215</v>
      </c>
    </row>
    <row r="151" spans="1:6" x14ac:dyDescent="0.25">
      <c r="A151">
        <v>148</v>
      </c>
      <c r="B151" t="s">
        <v>220</v>
      </c>
      <c r="C151" s="4">
        <v>0</v>
      </c>
      <c r="D151">
        <v>0</v>
      </c>
      <c r="E151" t="s">
        <v>212</v>
      </c>
      <c r="F151" t="s">
        <v>215</v>
      </c>
    </row>
    <row r="152" spans="1:6" x14ac:dyDescent="0.25">
      <c r="A152">
        <v>149</v>
      </c>
      <c r="B152" t="s">
        <v>220</v>
      </c>
      <c r="C152" s="4">
        <v>0</v>
      </c>
      <c r="D152">
        <v>0</v>
      </c>
      <c r="E152" t="s">
        <v>212</v>
      </c>
      <c r="F152" t="s">
        <v>215</v>
      </c>
    </row>
    <row r="153" spans="1:6" x14ac:dyDescent="0.25">
      <c r="A153">
        <v>150</v>
      </c>
      <c r="B153" t="s">
        <v>220</v>
      </c>
      <c r="C153" s="4">
        <v>0</v>
      </c>
      <c r="D153">
        <v>0</v>
      </c>
      <c r="E153" t="s">
        <v>212</v>
      </c>
      <c r="F153" t="s">
        <v>215</v>
      </c>
    </row>
    <row r="154" spans="1:6" x14ac:dyDescent="0.25">
      <c r="A154">
        <v>151</v>
      </c>
      <c r="B154" t="s">
        <v>220</v>
      </c>
      <c r="C154" s="4">
        <v>0</v>
      </c>
      <c r="D154">
        <v>0</v>
      </c>
      <c r="E154" t="s">
        <v>212</v>
      </c>
      <c r="F154" t="s">
        <v>215</v>
      </c>
    </row>
    <row r="155" spans="1:6" x14ac:dyDescent="0.25">
      <c r="A155">
        <v>152</v>
      </c>
      <c r="B155" t="s">
        <v>220</v>
      </c>
      <c r="C155" s="4">
        <v>0</v>
      </c>
      <c r="D155">
        <v>0</v>
      </c>
      <c r="E155" t="s">
        <v>212</v>
      </c>
      <c r="F155" t="s">
        <v>215</v>
      </c>
    </row>
    <row r="156" spans="1:6" x14ac:dyDescent="0.25">
      <c r="A156">
        <v>153</v>
      </c>
      <c r="B156" t="s">
        <v>220</v>
      </c>
      <c r="C156" s="4">
        <v>0</v>
      </c>
      <c r="D156">
        <v>0</v>
      </c>
      <c r="E156" t="s">
        <v>212</v>
      </c>
      <c r="F156" t="s">
        <v>215</v>
      </c>
    </row>
    <row r="157" spans="1:6" x14ac:dyDescent="0.25">
      <c r="A157">
        <v>154</v>
      </c>
      <c r="B157" t="s">
        <v>220</v>
      </c>
      <c r="C157" s="4">
        <v>0</v>
      </c>
      <c r="D157">
        <v>0</v>
      </c>
      <c r="E157" t="s">
        <v>212</v>
      </c>
      <c r="F157" t="s">
        <v>215</v>
      </c>
    </row>
    <row r="158" spans="1:6" x14ac:dyDescent="0.25">
      <c r="A158">
        <v>155</v>
      </c>
      <c r="B158" t="s">
        <v>220</v>
      </c>
      <c r="C158" s="4">
        <v>0</v>
      </c>
      <c r="D158">
        <v>0</v>
      </c>
      <c r="E158" t="s">
        <v>212</v>
      </c>
      <c r="F158" t="s">
        <v>215</v>
      </c>
    </row>
    <row r="159" spans="1:6" x14ac:dyDescent="0.25">
      <c r="A159">
        <v>156</v>
      </c>
      <c r="B159" t="s">
        <v>220</v>
      </c>
      <c r="C159" s="4">
        <v>0</v>
      </c>
      <c r="D159">
        <v>0</v>
      </c>
      <c r="E159" t="s">
        <v>212</v>
      </c>
      <c r="F159" t="s">
        <v>215</v>
      </c>
    </row>
    <row r="160" spans="1:6" x14ac:dyDescent="0.25">
      <c r="A160">
        <v>157</v>
      </c>
      <c r="B160" t="s">
        <v>220</v>
      </c>
      <c r="C160" s="4">
        <v>0</v>
      </c>
      <c r="D160">
        <v>0</v>
      </c>
      <c r="E160" t="s">
        <v>212</v>
      </c>
      <c r="F160" t="s">
        <v>215</v>
      </c>
    </row>
    <row r="161" spans="1:6" x14ac:dyDescent="0.25">
      <c r="A161">
        <v>158</v>
      </c>
      <c r="B161" t="s">
        <v>220</v>
      </c>
      <c r="C161" s="4">
        <v>0</v>
      </c>
      <c r="D161">
        <v>0</v>
      </c>
      <c r="E161" t="s">
        <v>212</v>
      </c>
      <c r="F161" t="s">
        <v>215</v>
      </c>
    </row>
    <row r="162" spans="1:6" x14ac:dyDescent="0.25">
      <c r="A162">
        <v>159</v>
      </c>
      <c r="B162" t="s">
        <v>220</v>
      </c>
      <c r="C162" s="4">
        <v>0</v>
      </c>
      <c r="D162">
        <v>0</v>
      </c>
      <c r="E162" t="s">
        <v>212</v>
      </c>
      <c r="F162" t="s">
        <v>215</v>
      </c>
    </row>
    <row r="163" spans="1:6" x14ac:dyDescent="0.25">
      <c r="A163">
        <v>160</v>
      </c>
      <c r="B163" t="s">
        <v>220</v>
      </c>
      <c r="C163" s="4">
        <v>0</v>
      </c>
      <c r="D163">
        <v>0</v>
      </c>
      <c r="E163" t="s">
        <v>212</v>
      </c>
      <c r="F163" t="s">
        <v>215</v>
      </c>
    </row>
    <row r="164" spans="1:6" x14ac:dyDescent="0.25">
      <c r="A164">
        <v>161</v>
      </c>
      <c r="B164" t="s">
        <v>220</v>
      </c>
      <c r="C164" s="4">
        <v>0</v>
      </c>
      <c r="D164">
        <v>0</v>
      </c>
      <c r="E164" t="s">
        <v>212</v>
      </c>
      <c r="F164" t="s">
        <v>215</v>
      </c>
    </row>
    <row r="165" spans="1:6" x14ac:dyDescent="0.25">
      <c r="A165">
        <v>162</v>
      </c>
      <c r="B165" t="s">
        <v>220</v>
      </c>
      <c r="C165" s="4">
        <v>0</v>
      </c>
      <c r="D165">
        <v>0</v>
      </c>
      <c r="E165" t="s">
        <v>212</v>
      </c>
      <c r="F165" t="s">
        <v>215</v>
      </c>
    </row>
    <row r="166" spans="1:6" x14ac:dyDescent="0.25">
      <c r="A166">
        <v>163</v>
      </c>
      <c r="B166" t="s">
        <v>220</v>
      </c>
      <c r="C166" s="4">
        <v>0</v>
      </c>
      <c r="D166">
        <v>0</v>
      </c>
      <c r="E166" t="s">
        <v>212</v>
      </c>
      <c r="F166" t="s">
        <v>215</v>
      </c>
    </row>
    <row r="167" spans="1:6" x14ac:dyDescent="0.25">
      <c r="A167">
        <v>164</v>
      </c>
      <c r="B167" t="s">
        <v>220</v>
      </c>
      <c r="C167" s="4">
        <v>0</v>
      </c>
      <c r="D167">
        <v>0</v>
      </c>
      <c r="E167" t="s">
        <v>212</v>
      </c>
      <c r="F167" t="s">
        <v>215</v>
      </c>
    </row>
    <row r="168" spans="1:6" x14ac:dyDescent="0.25">
      <c r="A168">
        <v>165</v>
      </c>
      <c r="B168" t="s">
        <v>220</v>
      </c>
      <c r="C168" s="4">
        <v>0</v>
      </c>
      <c r="D168">
        <v>0</v>
      </c>
      <c r="E168" t="s">
        <v>212</v>
      </c>
      <c r="F168" t="s">
        <v>215</v>
      </c>
    </row>
    <row r="169" spans="1:6" x14ac:dyDescent="0.25">
      <c r="A169">
        <v>166</v>
      </c>
      <c r="B169" t="s">
        <v>220</v>
      </c>
      <c r="C169" s="4">
        <v>0</v>
      </c>
      <c r="D169">
        <v>0</v>
      </c>
      <c r="E169" t="s">
        <v>212</v>
      </c>
      <c r="F169" t="s">
        <v>215</v>
      </c>
    </row>
    <row r="170" spans="1:6" x14ac:dyDescent="0.25">
      <c r="A170">
        <v>167</v>
      </c>
      <c r="B170" t="s">
        <v>220</v>
      </c>
      <c r="C170" s="4">
        <v>0</v>
      </c>
      <c r="D170">
        <v>0</v>
      </c>
      <c r="E170" t="s">
        <v>212</v>
      </c>
      <c r="F170" t="s">
        <v>215</v>
      </c>
    </row>
    <row r="171" spans="1:6" x14ac:dyDescent="0.25">
      <c r="A171">
        <v>168</v>
      </c>
      <c r="B171" t="s">
        <v>220</v>
      </c>
      <c r="C171" s="4">
        <v>0</v>
      </c>
      <c r="D171">
        <v>0</v>
      </c>
      <c r="E171" t="s">
        <v>212</v>
      </c>
      <c r="F171" t="s">
        <v>215</v>
      </c>
    </row>
    <row r="172" spans="1:6" x14ac:dyDescent="0.25">
      <c r="A172">
        <v>169</v>
      </c>
      <c r="B172" t="s">
        <v>220</v>
      </c>
      <c r="C172" s="4">
        <v>0</v>
      </c>
      <c r="D172">
        <v>0</v>
      </c>
      <c r="E172" t="s">
        <v>212</v>
      </c>
      <c r="F172" t="s">
        <v>215</v>
      </c>
    </row>
    <row r="173" spans="1:6" x14ac:dyDescent="0.25">
      <c r="A173">
        <v>170</v>
      </c>
      <c r="B173" t="s">
        <v>220</v>
      </c>
      <c r="C173" s="4">
        <v>0</v>
      </c>
      <c r="D173">
        <v>0</v>
      </c>
      <c r="E173" t="s">
        <v>212</v>
      </c>
      <c r="F173" t="s">
        <v>215</v>
      </c>
    </row>
    <row r="174" spans="1:6" x14ac:dyDescent="0.25">
      <c r="A174">
        <v>171</v>
      </c>
      <c r="B174" t="s">
        <v>220</v>
      </c>
      <c r="C174" s="4">
        <v>0</v>
      </c>
      <c r="D174">
        <v>0</v>
      </c>
      <c r="E174" t="s">
        <v>212</v>
      </c>
      <c r="F174" t="s">
        <v>215</v>
      </c>
    </row>
    <row r="175" spans="1:6" x14ac:dyDescent="0.25">
      <c r="A175">
        <v>172</v>
      </c>
      <c r="B175" t="s">
        <v>220</v>
      </c>
      <c r="C175" s="4">
        <v>0</v>
      </c>
      <c r="D175">
        <v>0</v>
      </c>
      <c r="E175" t="s">
        <v>212</v>
      </c>
      <c r="F175" t="s">
        <v>215</v>
      </c>
    </row>
    <row r="176" spans="1:6" x14ac:dyDescent="0.25">
      <c r="A176">
        <v>173</v>
      </c>
      <c r="B176" t="s">
        <v>220</v>
      </c>
      <c r="C176" s="4">
        <v>0</v>
      </c>
      <c r="D176">
        <v>0</v>
      </c>
      <c r="E176" t="s">
        <v>212</v>
      </c>
      <c r="F176" t="s">
        <v>215</v>
      </c>
    </row>
    <row r="177" spans="1:6" x14ac:dyDescent="0.25">
      <c r="A177">
        <v>174</v>
      </c>
      <c r="B177" t="s">
        <v>220</v>
      </c>
      <c r="C177" s="4">
        <v>0</v>
      </c>
      <c r="D177">
        <v>0</v>
      </c>
      <c r="E177" t="s">
        <v>212</v>
      </c>
      <c r="F177" t="s">
        <v>215</v>
      </c>
    </row>
    <row r="178" spans="1:6" x14ac:dyDescent="0.25">
      <c r="A178">
        <v>175</v>
      </c>
      <c r="B178" t="s">
        <v>220</v>
      </c>
      <c r="C178" s="4">
        <v>0</v>
      </c>
      <c r="D178">
        <v>0</v>
      </c>
      <c r="E178" t="s">
        <v>212</v>
      </c>
      <c r="F178" t="s">
        <v>215</v>
      </c>
    </row>
    <row r="179" spans="1:6" x14ac:dyDescent="0.25">
      <c r="A179">
        <v>176</v>
      </c>
      <c r="B179" t="s">
        <v>220</v>
      </c>
      <c r="C179" s="4">
        <v>0</v>
      </c>
      <c r="D179">
        <v>0</v>
      </c>
      <c r="E179" t="s">
        <v>212</v>
      </c>
      <c r="F179" t="s">
        <v>215</v>
      </c>
    </row>
    <row r="180" spans="1:6" x14ac:dyDescent="0.25">
      <c r="A180">
        <v>177</v>
      </c>
      <c r="B180" t="s">
        <v>220</v>
      </c>
      <c r="C180" s="4">
        <v>0</v>
      </c>
      <c r="D180">
        <v>0</v>
      </c>
      <c r="E180" t="s">
        <v>212</v>
      </c>
      <c r="F180" t="s">
        <v>215</v>
      </c>
    </row>
    <row r="181" spans="1:6" x14ac:dyDescent="0.25">
      <c r="A181">
        <v>178</v>
      </c>
      <c r="B181" t="s">
        <v>220</v>
      </c>
      <c r="C181" s="4">
        <v>0</v>
      </c>
      <c r="D181">
        <v>0</v>
      </c>
      <c r="E181" t="s">
        <v>212</v>
      </c>
      <c r="F181" t="s">
        <v>215</v>
      </c>
    </row>
    <row r="182" spans="1:6" x14ac:dyDescent="0.25">
      <c r="A182">
        <v>179</v>
      </c>
      <c r="B182" t="s">
        <v>220</v>
      </c>
      <c r="C182" s="4">
        <v>0</v>
      </c>
      <c r="D182">
        <v>0</v>
      </c>
      <c r="E182" t="s">
        <v>212</v>
      </c>
      <c r="F182" t="s">
        <v>215</v>
      </c>
    </row>
    <row r="183" spans="1:6" x14ac:dyDescent="0.25">
      <c r="A183">
        <v>180</v>
      </c>
      <c r="B183" t="s">
        <v>220</v>
      </c>
      <c r="C183" s="4">
        <v>0</v>
      </c>
      <c r="D183">
        <v>0</v>
      </c>
      <c r="E183" t="s">
        <v>212</v>
      </c>
      <c r="F183" t="s">
        <v>215</v>
      </c>
    </row>
    <row r="184" spans="1:6" x14ac:dyDescent="0.25">
      <c r="A184">
        <v>181</v>
      </c>
      <c r="B184" t="s">
        <v>220</v>
      </c>
      <c r="C184" s="4">
        <v>0</v>
      </c>
      <c r="D184">
        <v>0</v>
      </c>
      <c r="E184" t="s">
        <v>212</v>
      </c>
      <c r="F184" t="s">
        <v>215</v>
      </c>
    </row>
    <row r="185" spans="1:6" x14ac:dyDescent="0.25">
      <c r="A185">
        <v>182</v>
      </c>
      <c r="B185" t="s">
        <v>220</v>
      </c>
      <c r="C185" s="4">
        <v>0</v>
      </c>
      <c r="D185">
        <v>0</v>
      </c>
      <c r="E185" t="s">
        <v>212</v>
      </c>
      <c r="F185" t="s">
        <v>215</v>
      </c>
    </row>
    <row r="186" spans="1:6" x14ac:dyDescent="0.25">
      <c r="A186">
        <v>183</v>
      </c>
      <c r="B186" t="s">
        <v>220</v>
      </c>
      <c r="C186" s="4">
        <v>0</v>
      </c>
      <c r="D186">
        <v>0</v>
      </c>
      <c r="E186" t="s">
        <v>212</v>
      </c>
      <c r="F186" t="s">
        <v>215</v>
      </c>
    </row>
    <row r="187" spans="1:6" x14ac:dyDescent="0.25">
      <c r="A187">
        <v>184</v>
      </c>
      <c r="B187" t="s">
        <v>220</v>
      </c>
      <c r="C187" s="4">
        <v>0</v>
      </c>
      <c r="D187">
        <v>0</v>
      </c>
      <c r="E187" t="s">
        <v>212</v>
      </c>
      <c r="F187" t="s">
        <v>215</v>
      </c>
    </row>
    <row r="188" spans="1:6" x14ac:dyDescent="0.25">
      <c r="A188">
        <v>185</v>
      </c>
      <c r="B188" t="s">
        <v>220</v>
      </c>
      <c r="C188" s="4">
        <v>0</v>
      </c>
      <c r="D188">
        <v>0</v>
      </c>
      <c r="E188" t="s">
        <v>212</v>
      </c>
      <c r="F188" t="s">
        <v>215</v>
      </c>
    </row>
    <row r="189" spans="1:6" x14ac:dyDescent="0.25">
      <c r="A189">
        <v>186</v>
      </c>
      <c r="B189" t="s">
        <v>220</v>
      </c>
      <c r="C189" s="4">
        <v>0</v>
      </c>
      <c r="D189">
        <v>0</v>
      </c>
      <c r="E189" t="s">
        <v>212</v>
      </c>
      <c r="F189" t="s">
        <v>215</v>
      </c>
    </row>
    <row r="190" spans="1:6" x14ac:dyDescent="0.25">
      <c r="A190">
        <v>187</v>
      </c>
      <c r="B190" t="s">
        <v>220</v>
      </c>
      <c r="C190" s="4">
        <v>0</v>
      </c>
      <c r="D190">
        <v>0</v>
      </c>
      <c r="E190" t="s">
        <v>212</v>
      </c>
      <c r="F190" t="s">
        <v>215</v>
      </c>
    </row>
    <row r="191" spans="1:6" x14ac:dyDescent="0.25">
      <c r="A191">
        <v>188</v>
      </c>
      <c r="B191" t="s">
        <v>220</v>
      </c>
      <c r="C191" s="4">
        <v>0</v>
      </c>
      <c r="D191">
        <v>0</v>
      </c>
      <c r="E191" t="s">
        <v>212</v>
      </c>
      <c r="F191" t="s">
        <v>215</v>
      </c>
    </row>
    <row r="192" spans="1:6" x14ac:dyDescent="0.25">
      <c r="A192">
        <v>189</v>
      </c>
      <c r="B192" t="s">
        <v>220</v>
      </c>
      <c r="C192" s="4">
        <v>0</v>
      </c>
      <c r="D192">
        <v>0</v>
      </c>
      <c r="E192" t="s">
        <v>212</v>
      </c>
      <c r="F192" t="s">
        <v>215</v>
      </c>
    </row>
    <row r="193" spans="1:6" x14ac:dyDescent="0.25">
      <c r="A193">
        <v>190</v>
      </c>
      <c r="B193" t="s">
        <v>220</v>
      </c>
      <c r="C193" s="4">
        <v>0</v>
      </c>
      <c r="D193">
        <v>0</v>
      </c>
      <c r="E193" t="s">
        <v>212</v>
      </c>
      <c r="F193" t="s">
        <v>215</v>
      </c>
    </row>
    <row r="194" spans="1:6" x14ac:dyDescent="0.25">
      <c r="A194">
        <v>191</v>
      </c>
      <c r="B194" t="s">
        <v>220</v>
      </c>
      <c r="C194" s="4">
        <v>0</v>
      </c>
      <c r="D194">
        <v>0</v>
      </c>
      <c r="E194" t="s">
        <v>212</v>
      </c>
      <c r="F194" t="s">
        <v>215</v>
      </c>
    </row>
    <row r="195" spans="1:6" x14ac:dyDescent="0.25">
      <c r="A195">
        <v>192</v>
      </c>
      <c r="B195" t="s">
        <v>220</v>
      </c>
      <c r="C195" s="4">
        <v>0</v>
      </c>
      <c r="D195">
        <v>0</v>
      </c>
      <c r="E195" t="s">
        <v>212</v>
      </c>
      <c r="F195" t="s">
        <v>215</v>
      </c>
    </row>
    <row r="196" spans="1:6" x14ac:dyDescent="0.25">
      <c r="A196">
        <v>193</v>
      </c>
      <c r="B196" t="s">
        <v>220</v>
      </c>
      <c r="C196" s="4">
        <v>0</v>
      </c>
      <c r="D196">
        <v>0</v>
      </c>
      <c r="E196" t="s">
        <v>212</v>
      </c>
      <c r="F196" t="s">
        <v>215</v>
      </c>
    </row>
    <row r="197" spans="1:6" x14ac:dyDescent="0.25">
      <c r="A197">
        <v>194</v>
      </c>
      <c r="B197" t="s">
        <v>220</v>
      </c>
      <c r="C197" s="4">
        <v>0</v>
      </c>
      <c r="D197">
        <v>0</v>
      </c>
      <c r="E197" t="s">
        <v>212</v>
      </c>
      <c r="F197" t="s">
        <v>215</v>
      </c>
    </row>
    <row r="198" spans="1:6" x14ac:dyDescent="0.25">
      <c r="A198">
        <v>195</v>
      </c>
      <c r="B198" t="s">
        <v>220</v>
      </c>
      <c r="C198" s="4">
        <v>0</v>
      </c>
      <c r="D198">
        <v>0</v>
      </c>
      <c r="E198" t="s">
        <v>212</v>
      </c>
      <c r="F198" t="s">
        <v>215</v>
      </c>
    </row>
    <row r="199" spans="1:6" x14ac:dyDescent="0.25">
      <c r="A199">
        <v>196</v>
      </c>
      <c r="B199" t="s">
        <v>220</v>
      </c>
      <c r="C199" s="4">
        <v>0</v>
      </c>
      <c r="D199">
        <v>0</v>
      </c>
      <c r="E199" t="s">
        <v>212</v>
      </c>
      <c r="F199" t="s">
        <v>215</v>
      </c>
    </row>
    <row r="200" spans="1:6" x14ac:dyDescent="0.25">
      <c r="A200">
        <v>197</v>
      </c>
      <c r="B200" t="s">
        <v>220</v>
      </c>
      <c r="C200" s="4">
        <v>0</v>
      </c>
      <c r="D200">
        <v>0</v>
      </c>
      <c r="E200" t="s">
        <v>212</v>
      </c>
      <c r="F200" t="s">
        <v>215</v>
      </c>
    </row>
    <row r="201" spans="1:6" x14ac:dyDescent="0.25">
      <c r="A201">
        <v>198</v>
      </c>
      <c r="B201" t="s">
        <v>220</v>
      </c>
      <c r="C201" s="4">
        <v>0</v>
      </c>
      <c r="D201">
        <v>0</v>
      </c>
      <c r="E201" t="s">
        <v>212</v>
      </c>
      <c r="F201" t="s">
        <v>215</v>
      </c>
    </row>
    <row r="202" spans="1:6" x14ac:dyDescent="0.25">
      <c r="A202">
        <v>199</v>
      </c>
      <c r="B202" t="s">
        <v>220</v>
      </c>
      <c r="C202" s="4">
        <v>0</v>
      </c>
      <c r="D202">
        <v>0</v>
      </c>
      <c r="E202" t="s">
        <v>212</v>
      </c>
      <c r="F202" t="s">
        <v>215</v>
      </c>
    </row>
    <row r="203" spans="1:6" x14ac:dyDescent="0.25">
      <c r="A203">
        <v>200</v>
      </c>
      <c r="B203" t="s">
        <v>220</v>
      </c>
      <c r="C203" s="4">
        <v>0</v>
      </c>
      <c r="D203">
        <v>0</v>
      </c>
      <c r="E203" t="s">
        <v>212</v>
      </c>
      <c r="F203" t="s">
        <v>215</v>
      </c>
    </row>
    <row r="204" spans="1:6" x14ac:dyDescent="0.25">
      <c r="A204">
        <v>201</v>
      </c>
      <c r="B204" t="s">
        <v>220</v>
      </c>
      <c r="C204" s="4">
        <v>0</v>
      </c>
      <c r="D204">
        <v>0</v>
      </c>
      <c r="E204" t="s">
        <v>212</v>
      </c>
      <c r="F204" t="s">
        <v>215</v>
      </c>
    </row>
    <row r="205" spans="1:6" x14ac:dyDescent="0.25">
      <c r="A205">
        <v>202</v>
      </c>
      <c r="B205" t="s">
        <v>220</v>
      </c>
      <c r="C205" s="4">
        <v>0</v>
      </c>
      <c r="D205">
        <v>0</v>
      </c>
      <c r="E205" t="s">
        <v>212</v>
      </c>
      <c r="F205" t="s">
        <v>215</v>
      </c>
    </row>
    <row r="206" spans="1:6" x14ac:dyDescent="0.25">
      <c r="A206">
        <v>203</v>
      </c>
      <c r="B206" t="s">
        <v>741</v>
      </c>
      <c r="C206" s="4">
        <v>0</v>
      </c>
      <c r="D206">
        <v>0</v>
      </c>
      <c r="E206" t="s">
        <v>212</v>
      </c>
      <c r="F206" t="s">
        <v>215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206"/>
  <sheetViews>
    <sheetView topLeftCell="A3" workbookViewId="0">
      <selection activeCell="A3" sqref="A3"/>
    </sheetView>
  </sheetViews>
  <sheetFormatPr baseColWidth="10" defaultColWidth="9.140625" defaultRowHeight="15" x14ac:dyDescent="0.25"/>
  <cols>
    <col min="1" max="1" width="4"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row r="4" spans="1:6" x14ac:dyDescent="0.25">
      <c r="A4">
        <v>1</v>
      </c>
      <c r="B4" t="s">
        <v>220</v>
      </c>
      <c r="C4" s="4">
        <v>0</v>
      </c>
      <c r="D4">
        <v>0</v>
      </c>
      <c r="E4" t="s">
        <v>212</v>
      </c>
      <c r="F4" t="s">
        <v>215</v>
      </c>
    </row>
    <row r="5" spans="1:6" x14ac:dyDescent="0.25">
      <c r="A5">
        <v>2</v>
      </c>
      <c r="B5" t="s">
        <v>220</v>
      </c>
      <c r="C5" s="4">
        <v>0</v>
      </c>
      <c r="D5">
        <v>0</v>
      </c>
      <c r="E5" t="s">
        <v>212</v>
      </c>
      <c r="F5" t="s">
        <v>215</v>
      </c>
    </row>
    <row r="6" spans="1:6" x14ac:dyDescent="0.25">
      <c r="A6">
        <v>3</v>
      </c>
      <c r="B6" t="s">
        <v>220</v>
      </c>
      <c r="C6" s="4">
        <v>0</v>
      </c>
      <c r="D6">
        <v>0</v>
      </c>
      <c r="E6" t="s">
        <v>212</v>
      </c>
      <c r="F6" t="s">
        <v>215</v>
      </c>
    </row>
    <row r="7" spans="1:6" x14ac:dyDescent="0.25">
      <c r="A7">
        <v>4</v>
      </c>
      <c r="B7" t="s">
        <v>220</v>
      </c>
      <c r="C7" s="4">
        <v>0</v>
      </c>
      <c r="D7">
        <v>0</v>
      </c>
      <c r="E7" t="s">
        <v>212</v>
      </c>
      <c r="F7" t="s">
        <v>215</v>
      </c>
    </row>
    <row r="8" spans="1:6" x14ac:dyDescent="0.25">
      <c r="A8">
        <v>5</v>
      </c>
      <c r="B8" t="s">
        <v>220</v>
      </c>
      <c r="C8" s="4">
        <v>0</v>
      </c>
      <c r="D8">
        <v>0</v>
      </c>
      <c r="E8" t="s">
        <v>212</v>
      </c>
      <c r="F8" t="s">
        <v>215</v>
      </c>
    </row>
    <row r="9" spans="1:6" x14ac:dyDescent="0.25">
      <c r="A9">
        <v>6</v>
      </c>
      <c r="B9" t="s">
        <v>220</v>
      </c>
      <c r="C9" s="4">
        <v>0</v>
      </c>
      <c r="D9">
        <v>0</v>
      </c>
      <c r="E9" t="s">
        <v>212</v>
      </c>
      <c r="F9" t="s">
        <v>215</v>
      </c>
    </row>
    <row r="10" spans="1:6" x14ac:dyDescent="0.25">
      <c r="A10">
        <v>7</v>
      </c>
      <c r="B10" t="s">
        <v>220</v>
      </c>
      <c r="C10" s="4">
        <v>0</v>
      </c>
      <c r="D10">
        <v>0</v>
      </c>
      <c r="E10" t="s">
        <v>212</v>
      </c>
      <c r="F10" t="s">
        <v>215</v>
      </c>
    </row>
    <row r="11" spans="1:6" x14ac:dyDescent="0.25">
      <c r="A11">
        <v>8</v>
      </c>
      <c r="B11" t="s">
        <v>220</v>
      </c>
      <c r="C11" s="4">
        <v>0</v>
      </c>
      <c r="D11">
        <v>0</v>
      </c>
      <c r="E11" t="s">
        <v>212</v>
      </c>
      <c r="F11" t="s">
        <v>215</v>
      </c>
    </row>
    <row r="12" spans="1:6" x14ac:dyDescent="0.25">
      <c r="A12">
        <v>9</v>
      </c>
      <c r="B12" t="s">
        <v>220</v>
      </c>
      <c r="C12" s="4">
        <v>0</v>
      </c>
      <c r="D12">
        <v>0</v>
      </c>
      <c r="E12" t="s">
        <v>212</v>
      </c>
      <c r="F12" t="s">
        <v>215</v>
      </c>
    </row>
    <row r="13" spans="1:6" x14ac:dyDescent="0.25">
      <c r="A13">
        <v>10</v>
      </c>
      <c r="B13" t="s">
        <v>220</v>
      </c>
      <c r="C13" s="4">
        <v>0</v>
      </c>
      <c r="D13">
        <v>0</v>
      </c>
      <c r="E13" t="s">
        <v>212</v>
      </c>
      <c r="F13" t="s">
        <v>215</v>
      </c>
    </row>
    <row r="14" spans="1:6" x14ac:dyDescent="0.25">
      <c r="A14">
        <v>11</v>
      </c>
      <c r="B14" t="s">
        <v>220</v>
      </c>
      <c r="C14" s="4">
        <v>0</v>
      </c>
      <c r="D14">
        <v>0</v>
      </c>
      <c r="E14" t="s">
        <v>212</v>
      </c>
      <c r="F14" t="s">
        <v>215</v>
      </c>
    </row>
    <row r="15" spans="1:6" x14ac:dyDescent="0.25">
      <c r="A15">
        <v>12</v>
      </c>
      <c r="B15" t="s">
        <v>220</v>
      </c>
      <c r="C15" s="4">
        <v>0</v>
      </c>
      <c r="D15">
        <v>0</v>
      </c>
      <c r="E15" t="s">
        <v>212</v>
      </c>
      <c r="F15" t="s">
        <v>215</v>
      </c>
    </row>
    <row r="16" spans="1:6" x14ac:dyDescent="0.25">
      <c r="A16">
        <v>13</v>
      </c>
      <c r="B16" t="s">
        <v>220</v>
      </c>
      <c r="C16" s="4">
        <v>0</v>
      </c>
      <c r="D16">
        <v>0</v>
      </c>
      <c r="E16" t="s">
        <v>212</v>
      </c>
      <c r="F16" t="s">
        <v>215</v>
      </c>
    </row>
    <row r="17" spans="1:6" x14ac:dyDescent="0.25">
      <c r="A17">
        <v>14</v>
      </c>
      <c r="B17" t="s">
        <v>220</v>
      </c>
      <c r="C17" s="4">
        <v>0</v>
      </c>
      <c r="D17">
        <v>0</v>
      </c>
      <c r="E17" t="s">
        <v>212</v>
      </c>
      <c r="F17" t="s">
        <v>215</v>
      </c>
    </row>
    <row r="18" spans="1:6" x14ac:dyDescent="0.25">
      <c r="A18">
        <v>15</v>
      </c>
      <c r="B18" t="s">
        <v>220</v>
      </c>
      <c r="C18" s="4">
        <v>0</v>
      </c>
      <c r="D18">
        <v>0</v>
      </c>
      <c r="E18" t="s">
        <v>212</v>
      </c>
      <c r="F18" t="s">
        <v>215</v>
      </c>
    </row>
    <row r="19" spans="1:6" x14ac:dyDescent="0.25">
      <c r="A19">
        <v>16</v>
      </c>
      <c r="B19" t="s">
        <v>220</v>
      </c>
      <c r="C19" s="4">
        <v>0</v>
      </c>
      <c r="D19">
        <v>0</v>
      </c>
      <c r="E19" t="s">
        <v>212</v>
      </c>
      <c r="F19" t="s">
        <v>215</v>
      </c>
    </row>
    <row r="20" spans="1:6" x14ac:dyDescent="0.25">
      <c r="A20">
        <v>17</v>
      </c>
      <c r="B20" t="s">
        <v>220</v>
      </c>
      <c r="C20" s="4">
        <v>0</v>
      </c>
      <c r="D20">
        <v>0</v>
      </c>
      <c r="E20" t="s">
        <v>212</v>
      </c>
      <c r="F20" t="s">
        <v>215</v>
      </c>
    </row>
    <row r="21" spans="1:6" x14ac:dyDescent="0.25">
      <c r="A21">
        <v>18</v>
      </c>
      <c r="B21" t="s">
        <v>220</v>
      </c>
      <c r="C21" s="4">
        <v>0</v>
      </c>
      <c r="D21">
        <v>0</v>
      </c>
      <c r="E21" t="s">
        <v>212</v>
      </c>
      <c r="F21" t="s">
        <v>215</v>
      </c>
    </row>
    <row r="22" spans="1:6" x14ac:dyDescent="0.25">
      <c r="A22">
        <v>19</v>
      </c>
      <c r="B22" t="s">
        <v>220</v>
      </c>
      <c r="C22" s="4">
        <v>0</v>
      </c>
      <c r="D22">
        <v>0</v>
      </c>
      <c r="E22" t="s">
        <v>212</v>
      </c>
      <c r="F22" t="s">
        <v>215</v>
      </c>
    </row>
    <row r="23" spans="1:6" x14ac:dyDescent="0.25">
      <c r="A23">
        <v>20</v>
      </c>
      <c r="B23" t="s">
        <v>220</v>
      </c>
      <c r="C23" s="4">
        <v>0</v>
      </c>
      <c r="D23">
        <v>0</v>
      </c>
      <c r="E23" t="s">
        <v>212</v>
      </c>
      <c r="F23" t="s">
        <v>215</v>
      </c>
    </row>
    <row r="24" spans="1:6" x14ac:dyDescent="0.25">
      <c r="A24">
        <v>21</v>
      </c>
      <c r="B24" t="s">
        <v>220</v>
      </c>
      <c r="C24" s="4">
        <v>0</v>
      </c>
      <c r="D24">
        <v>0</v>
      </c>
      <c r="E24" t="s">
        <v>212</v>
      </c>
      <c r="F24" t="s">
        <v>215</v>
      </c>
    </row>
    <row r="25" spans="1:6" x14ac:dyDescent="0.25">
      <c r="A25">
        <v>22</v>
      </c>
      <c r="B25" t="s">
        <v>220</v>
      </c>
      <c r="C25" s="4">
        <v>0</v>
      </c>
      <c r="D25">
        <v>0</v>
      </c>
      <c r="E25" t="s">
        <v>212</v>
      </c>
      <c r="F25" t="s">
        <v>215</v>
      </c>
    </row>
    <row r="26" spans="1:6" x14ac:dyDescent="0.25">
      <c r="A26">
        <v>23</v>
      </c>
      <c r="B26" t="s">
        <v>220</v>
      </c>
      <c r="C26" s="4">
        <v>0</v>
      </c>
      <c r="D26">
        <v>0</v>
      </c>
      <c r="E26" t="s">
        <v>212</v>
      </c>
      <c r="F26" t="s">
        <v>215</v>
      </c>
    </row>
    <row r="27" spans="1:6" x14ac:dyDescent="0.25">
      <c r="A27">
        <v>24</v>
      </c>
      <c r="B27" t="s">
        <v>220</v>
      </c>
      <c r="C27" s="4">
        <v>0</v>
      </c>
      <c r="D27">
        <v>0</v>
      </c>
      <c r="E27" t="s">
        <v>212</v>
      </c>
      <c r="F27" t="s">
        <v>215</v>
      </c>
    </row>
    <row r="28" spans="1:6" x14ac:dyDescent="0.25">
      <c r="A28">
        <v>25</v>
      </c>
      <c r="B28" t="s">
        <v>220</v>
      </c>
      <c r="C28" s="4">
        <v>0</v>
      </c>
      <c r="D28">
        <v>0</v>
      </c>
      <c r="E28" t="s">
        <v>212</v>
      </c>
      <c r="F28" t="s">
        <v>215</v>
      </c>
    </row>
    <row r="29" spans="1:6" x14ac:dyDescent="0.25">
      <c r="A29">
        <v>26</v>
      </c>
      <c r="B29" t="s">
        <v>220</v>
      </c>
      <c r="C29" s="4">
        <v>0</v>
      </c>
      <c r="D29">
        <v>0</v>
      </c>
      <c r="E29" t="s">
        <v>212</v>
      </c>
      <c r="F29" t="s">
        <v>215</v>
      </c>
    </row>
    <row r="30" spans="1:6" x14ac:dyDescent="0.25">
      <c r="A30">
        <v>27</v>
      </c>
      <c r="B30" t="s">
        <v>220</v>
      </c>
      <c r="C30" s="4">
        <v>0</v>
      </c>
      <c r="D30">
        <v>0</v>
      </c>
      <c r="E30" t="s">
        <v>212</v>
      </c>
      <c r="F30" t="s">
        <v>215</v>
      </c>
    </row>
    <row r="31" spans="1:6" x14ac:dyDescent="0.25">
      <c r="A31">
        <v>28</v>
      </c>
      <c r="B31" t="s">
        <v>220</v>
      </c>
      <c r="C31" s="4">
        <v>0</v>
      </c>
      <c r="D31">
        <v>0</v>
      </c>
      <c r="E31" t="s">
        <v>212</v>
      </c>
      <c r="F31" t="s">
        <v>215</v>
      </c>
    </row>
    <row r="32" spans="1:6" x14ac:dyDescent="0.25">
      <c r="A32">
        <v>29</v>
      </c>
      <c r="B32" t="s">
        <v>220</v>
      </c>
      <c r="C32" s="4">
        <v>0</v>
      </c>
      <c r="D32">
        <v>0</v>
      </c>
      <c r="E32" t="s">
        <v>212</v>
      </c>
      <c r="F32" t="s">
        <v>215</v>
      </c>
    </row>
    <row r="33" spans="1:6" x14ac:dyDescent="0.25">
      <c r="A33">
        <v>30</v>
      </c>
      <c r="B33" t="s">
        <v>220</v>
      </c>
      <c r="C33" s="4">
        <v>0</v>
      </c>
      <c r="D33">
        <v>0</v>
      </c>
      <c r="E33" t="s">
        <v>212</v>
      </c>
      <c r="F33" t="s">
        <v>215</v>
      </c>
    </row>
    <row r="34" spans="1:6" x14ac:dyDescent="0.25">
      <c r="A34">
        <v>31</v>
      </c>
      <c r="B34" t="s">
        <v>220</v>
      </c>
      <c r="C34" s="4">
        <v>0</v>
      </c>
      <c r="D34">
        <v>0</v>
      </c>
      <c r="E34" t="s">
        <v>212</v>
      </c>
      <c r="F34" t="s">
        <v>215</v>
      </c>
    </row>
    <row r="35" spans="1:6" x14ac:dyDescent="0.25">
      <c r="A35">
        <v>32</v>
      </c>
      <c r="B35" t="s">
        <v>220</v>
      </c>
      <c r="C35" s="4">
        <v>0</v>
      </c>
      <c r="D35">
        <v>0</v>
      </c>
      <c r="E35" t="s">
        <v>212</v>
      </c>
      <c r="F35" t="s">
        <v>215</v>
      </c>
    </row>
    <row r="36" spans="1:6" x14ac:dyDescent="0.25">
      <c r="A36">
        <v>33</v>
      </c>
      <c r="B36" t="s">
        <v>220</v>
      </c>
      <c r="C36" s="4">
        <v>0</v>
      </c>
      <c r="D36">
        <v>0</v>
      </c>
      <c r="E36" t="s">
        <v>212</v>
      </c>
      <c r="F36" t="s">
        <v>215</v>
      </c>
    </row>
    <row r="37" spans="1:6" x14ac:dyDescent="0.25">
      <c r="A37">
        <v>34</v>
      </c>
      <c r="B37" t="s">
        <v>220</v>
      </c>
      <c r="C37" s="4">
        <v>0</v>
      </c>
      <c r="D37">
        <v>0</v>
      </c>
      <c r="E37" t="s">
        <v>212</v>
      </c>
      <c r="F37" t="s">
        <v>215</v>
      </c>
    </row>
    <row r="38" spans="1:6" x14ac:dyDescent="0.25">
      <c r="A38">
        <v>35</v>
      </c>
      <c r="B38" t="s">
        <v>220</v>
      </c>
      <c r="C38" s="4">
        <v>0</v>
      </c>
      <c r="D38">
        <v>0</v>
      </c>
      <c r="E38" t="s">
        <v>212</v>
      </c>
      <c r="F38" t="s">
        <v>215</v>
      </c>
    </row>
    <row r="39" spans="1:6" x14ac:dyDescent="0.25">
      <c r="A39">
        <v>36</v>
      </c>
      <c r="B39" t="s">
        <v>220</v>
      </c>
      <c r="C39" s="4">
        <v>0</v>
      </c>
      <c r="D39">
        <v>0</v>
      </c>
      <c r="E39" t="s">
        <v>212</v>
      </c>
      <c r="F39" t="s">
        <v>215</v>
      </c>
    </row>
    <row r="40" spans="1:6" x14ac:dyDescent="0.25">
      <c r="A40">
        <v>37</v>
      </c>
      <c r="B40" t="s">
        <v>220</v>
      </c>
      <c r="C40" s="4">
        <v>0</v>
      </c>
      <c r="D40">
        <v>0</v>
      </c>
      <c r="E40" t="s">
        <v>212</v>
      </c>
      <c r="F40" t="s">
        <v>215</v>
      </c>
    </row>
    <row r="41" spans="1:6" x14ac:dyDescent="0.25">
      <c r="A41">
        <v>38</v>
      </c>
      <c r="B41" t="s">
        <v>220</v>
      </c>
      <c r="C41" s="4">
        <v>0</v>
      </c>
      <c r="D41">
        <v>0</v>
      </c>
      <c r="E41" t="s">
        <v>212</v>
      </c>
      <c r="F41" t="s">
        <v>215</v>
      </c>
    </row>
    <row r="42" spans="1:6" x14ac:dyDescent="0.25">
      <c r="A42">
        <v>39</v>
      </c>
      <c r="B42" t="s">
        <v>220</v>
      </c>
      <c r="C42" s="4">
        <v>0</v>
      </c>
      <c r="D42">
        <v>0</v>
      </c>
      <c r="E42" t="s">
        <v>212</v>
      </c>
      <c r="F42" t="s">
        <v>215</v>
      </c>
    </row>
    <row r="43" spans="1:6" x14ac:dyDescent="0.25">
      <c r="A43">
        <v>40</v>
      </c>
      <c r="B43" t="s">
        <v>220</v>
      </c>
      <c r="C43" s="4">
        <v>0</v>
      </c>
      <c r="D43">
        <v>0</v>
      </c>
      <c r="E43" t="s">
        <v>212</v>
      </c>
      <c r="F43" t="s">
        <v>215</v>
      </c>
    </row>
    <row r="44" spans="1:6" x14ac:dyDescent="0.25">
      <c r="A44">
        <v>41</v>
      </c>
      <c r="B44" t="s">
        <v>220</v>
      </c>
      <c r="C44" s="4">
        <v>0</v>
      </c>
      <c r="D44">
        <v>0</v>
      </c>
      <c r="E44" t="s">
        <v>212</v>
      </c>
      <c r="F44" t="s">
        <v>215</v>
      </c>
    </row>
    <row r="45" spans="1:6" x14ac:dyDescent="0.25">
      <c r="A45">
        <v>42</v>
      </c>
      <c r="B45" t="s">
        <v>220</v>
      </c>
      <c r="C45" s="4">
        <v>0</v>
      </c>
      <c r="D45">
        <v>0</v>
      </c>
      <c r="E45" t="s">
        <v>212</v>
      </c>
      <c r="F45" t="s">
        <v>215</v>
      </c>
    </row>
    <row r="46" spans="1:6" x14ac:dyDescent="0.25">
      <c r="A46">
        <v>43</v>
      </c>
      <c r="B46" t="s">
        <v>220</v>
      </c>
      <c r="C46" s="4">
        <v>0</v>
      </c>
      <c r="D46">
        <v>0</v>
      </c>
      <c r="E46" t="s">
        <v>212</v>
      </c>
      <c r="F46" t="s">
        <v>215</v>
      </c>
    </row>
    <row r="47" spans="1:6" x14ac:dyDescent="0.25">
      <c r="A47">
        <v>44</v>
      </c>
      <c r="B47" t="s">
        <v>220</v>
      </c>
      <c r="C47" s="4">
        <v>0</v>
      </c>
      <c r="D47">
        <v>0</v>
      </c>
      <c r="E47" t="s">
        <v>212</v>
      </c>
      <c r="F47" t="s">
        <v>215</v>
      </c>
    </row>
    <row r="48" spans="1:6" x14ac:dyDescent="0.25">
      <c r="A48">
        <v>45</v>
      </c>
      <c r="B48" t="s">
        <v>220</v>
      </c>
      <c r="C48" s="4">
        <v>0</v>
      </c>
      <c r="D48">
        <v>0</v>
      </c>
      <c r="E48" t="s">
        <v>212</v>
      </c>
      <c r="F48" t="s">
        <v>215</v>
      </c>
    </row>
    <row r="49" spans="1:6" x14ac:dyDescent="0.25">
      <c r="A49">
        <v>46</v>
      </c>
      <c r="B49" t="s">
        <v>220</v>
      </c>
      <c r="C49" s="4">
        <v>0</v>
      </c>
      <c r="D49">
        <v>0</v>
      </c>
      <c r="E49" t="s">
        <v>212</v>
      </c>
      <c r="F49" t="s">
        <v>215</v>
      </c>
    </row>
    <row r="50" spans="1:6" x14ac:dyDescent="0.25">
      <c r="A50">
        <v>47</v>
      </c>
      <c r="B50" t="s">
        <v>220</v>
      </c>
      <c r="C50" s="4">
        <v>0</v>
      </c>
      <c r="D50">
        <v>0</v>
      </c>
      <c r="E50" t="s">
        <v>212</v>
      </c>
      <c r="F50" t="s">
        <v>215</v>
      </c>
    </row>
    <row r="51" spans="1:6" x14ac:dyDescent="0.25">
      <c r="A51">
        <v>48</v>
      </c>
      <c r="B51" t="s">
        <v>220</v>
      </c>
      <c r="C51" s="4">
        <v>0</v>
      </c>
      <c r="D51">
        <v>0</v>
      </c>
      <c r="E51" t="s">
        <v>212</v>
      </c>
      <c r="F51" t="s">
        <v>215</v>
      </c>
    </row>
    <row r="52" spans="1:6" x14ac:dyDescent="0.25">
      <c r="A52">
        <v>49</v>
      </c>
      <c r="B52" t="s">
        <v>220</v>
      </c>
      <c r="C52" s="4">
        <v>0</v>
      </c>
      <c r="D52">
        <v>0</v>
      </c>
      <c r="E52" t="s">
        <v>212</v>
      </c>
      <c r="F52" t="s">
        <v>215</v>
      </c>
    </row>
    <row r="53" spans="1:6" x14ac:dyDescent="0.25">
      <c r="A53">
        <v>50</v>
      </c>
      <c r="B53" t="s">
        <v>220</v>
      </c>
      <c r="C53" s="4">
        <v>0</v>
      </c>
      <c r="D53">
        <v>0</v>
      </c>
      <c r="E53" t="s">
        <v>212</v>
      </c>
      <c r="F53" t="s">
        <v>215</v>
      </c>
    </row>
    <row r="54" spans="1:6" x14ac:dyDescent="0.25">
      <c r="A54">
        <v>51</v>
      </c>
      <c r="B54" t="s">
        <v>220</v>
      </c>
      <c r="C54" s="4">
        <v>0</v>
      </c>
      <c r="D54">
        <v>0</v>
      </c>
      <c r="E54" t="s">
        <v>212</v>
      </c>
      <c r="F54" t="s">
        <v>215</v>
      </c>
    </row>
    <row r="55" spans="1:6" x14ac:dyDescent="0.25">
      <c r="A55">
        <v>52</v>
      </c>
      <c r="B55" t="s">
        <v>220</v>
      </c>
      <c r="C55" s="4">
        <v>0</v>
      </c>
      <c r="D55">
        <v>0</v>
      </c>
      <c r="E55" t="s">
        <v>212</v>
      </c>
      <c r="F55" t="s">
        <v>215</v>
      </c>
    </row>
    <row r="56" spans="1:6" x14ac:dyDescent="0.25">
      <c r="A56">
        <v>53</v>
      </c>
      <c r="B56" t="s">
        <v>220</v>
      </c>
      <c r="C56" s="4">
        <v>0</v>
      </c>
      <c r="D56">
        <v>0</v>
      </c>
      <c r="E56" t="s">
        <v>212</v>
      </c>
      <c r="F56" t="s">
        <v>215</v>
      </c>
    </row>
    <row r="57" spans="1:6" x14ac:dyDescent="0.25">
      <c r="A57">
        <v>54</v>
      </c>
      <c r="B57" t="s">
        <v>220</v>
      </c>
      <c r="C57" s="4">
        <v>0</v>
      </c>
      <c r="D57">
        <v>0</v>
      </c>
      <c r="E57" t="s">
        <v>212</v>
      </c>
      <c r="F57" t="s">
        <v>215</v>
      </c>
    </row>
    <row r="58" spans="1:6" x14ac:dyDescent="0.25">
      <c r="A58">
        <v>55</v>
      </c>
      <c r="B58" t="s">
        <v>220</v>
      </c>
      <c r="C58" s="4">
        <v>0</v>
      </c>
      <c r="D58">
        <v>0</v>
      </c>
      <c r="E58" t="s">
        <v>212</v>
      </c>
      <c r="F58" t="s">
        <v>215</v>
      </c>
    </row>
    <row r="59" spans="1:6" x14ac:dyDescent="0.25">
      <c r="A59">
        <v>56</v>
      </c>
      <c r="B59" t="s">
        <v>220</v>
      </c>
      <c r="C59" s="4">
        <v>0</v>
      </c>
      <c r="D59">
        <v>0</v>
      </c>
      <c r="E59" t="s">
        <v>212</v>
      </c>
      <c r="F59" t="s">
        <v>215</v>
      </c>
    </row>
    <row r="60" spans="1:6" x14ac:dyDescent="0.25">
      <c r="A60">
        <v>57</v>
      </c>
      <c r="B60" t="s">
        <v>220</v>
      </c>
      <c r="C60" s="4">
        <v>0</v>
      </c>
      <c r="D60">
        <v>0</v>
      </c>
      <c r="E60" t="s">
        <v>212</v>
      </c>
      <c r="F60" t="s">
        <v>215</v>
      </c>
    </row>
    <row r="61" spans="1:6" x14ac:dyDescent="0.25">
      <c r="A61">
        <v>58</v>
      </c>
      <c r="B61" t="s">
        <v>220</v>
      </c>
      <c r="C61" s="4">
        <v>0</v>
      </c>
      <c r="D61">
        <v>0</v>
      </c>
      <c r="E61" t="s">
        <v>212</v>
      </c>
      <c r="F61" t="s">
        <v>215</v>
      </c>
    </row>
    <row r="62" spans="1:6" x14ac:dyDescent="0.25">
      <c r="A62">
        <v>59</v>
      </c>
      <c r="B62" t="s">
        <v>220</v>
      </c>
      <c r="C62" s="4">
        <v>0</v>
      </c>
      <c r="D62">
        <v>0</v>
      </c>
      <c r="E62" t="s">
        <v>212</v>
      </c>
      <c r="F62" t="s">
        <v>215</v>
      </c>
    </row>
    <row r="63" spans="1:6" x14ac:dyDescent="0.25">
      <c r="A63">
        <v>60</v>
      </c>
      <c r="B63" t="s">
        <v>220</v>
      </c>
      <c r="C63" s="4">
        <v>0</v>
      </c>
      <c r="D63">
        <v>0</v>
      </c>
      <c r="E63" t="s">
        <v>212</v>
      </c>
      <c r="F63" t="s">
        <v>215</v>
      </c>
    </row>
    <row r="64" spans="1:6" x14ac:dyDescent="0.25">
      <c r="A64">
        <v>61</v>
      </c>
      <c r="B64" t="s">
        <v>220</v>
      </c>
      <c r="C64" s="4">
        <v>0</v>
      </c>
      <c r="D64">
        <v>0</v>
      </c>
      <c r="E64" t="s">
        <v>212</v>
      </c>
      <c r="F64" t="s">
        <v>215</v>
      </c>
    </row>
    <row r="65" spans="1:6" x14ac:dyDescent="0.25">
      <c r="A65">
        <v>62</v>
      </c>
      <c r="B65" t="s">
        <v>220</v>
      </c>
      <c r="C65" s="4">
        <v>0</v>
      </c>
      <c r="D65">
        <v>0</v>
      </c>
      <c r="E65" t="s">
        <v>212</v>
      </c>
      <c r="F65" t="s">
        <v>215</v>
      </c>
    </row>
    <row r="66" spans="1:6" x14ac:dyDescent="0.25">
      <c r="A66">
        <v>63</v>
      </c>
      <c r="B66" t="s">
        <v>220</v>
      </c>
      <c r="C66" s="4">
        <v>0</v>
      </c>
      <c r="D66">
        <v>0</v>
      </c>
      <c r="E66" t="s">
        <v>212</v>
      </c>
      <c r="F66" t="s">
        <v>215</v>
      </c>
    </row>
    <row r="67" spans="1:6" x14ac:dyDescent="0.25">
      <c r="A67">
        <v>64</v>
      </c>
      <c r="B67" t="s">
        <v>220</v>
      </c>
      <c r="C67" s="4">
        <v>0</v>
      </c>
      <c r="D67">
        <v>0</v>
      </c>
      <c r="E67" t="s">
        <v>212</v>
      </c>
      <c r="F67" t="s">
        <v>215</v>
      </c>
    </row>
    <row r="68" spans="1:6" x14ac:dyDescent="0.25">
      <c r="A68">
        <v>65</v>
      </c>
      <c r="B68" t="s">
        <v>220</v>
      </c>
      <c r="C68" s="4">
        <v>0</v>
      </c>
      <c r="D68">
        <v>0</v>
      </c>
      <c r="E68" t="s">
        <v>212</v>
      </c>
      <c r="F68" t="s">
        <v>215</v>
      </c>
    </row>
    <row r="69" spans="1:6" x14ac:dyDescent="0.25">
      <c r="A69">
        <v>66</v>
      </c>
      <c r="B69" t="s">
        <v>220</v>
      </c>
      <c r="C69" s="4">
        <v>0</v>
      </c>
      <c r="D69">
        <v>0</v>
      </c>
      <c r="E69" t="s">
        <v>212</v>
      </c>
      <c r="F69" t="s">
        <v>215</v>
      </c>
    </row>
    <row r="70" spans="1:6" x14ac:dyDescent="0.25">
      <c r="A70">
        <v>67</v>
      </c>
      <c r="B70" t="s">
        <v>220</v>
      </c>
      <c r="C70" s="4">
        <v>0</v>
      </c>
      <c r="D70">
        <v>0</v>
      </c>
      <c r="E70" t="s">
        <v>212</v>
      </c>
      <c r="F70" t="s">
        <v>215</v>
      </c>
    </row>
    <row r="71" spans="1:6" x14ac:dyDescent="0.25">
      <c r="A71">
        <v>68</v>
      </c>
      <c r="B71" t="s">
        <v>220</v>
      </c>
      <c r="C71" s="4">
        <v>0</v>
      </c>
      <c r="D71">
        <v>0</v>
      </c>
      <c r="E71" t="s">
        <v>212</v>
      </c>
      <c r="F71" t="s">
        <v>215</v>
      </c>
    </row>
    <row r="72" spans="1:6" x14ac:dyDescent="0.25">
      <c r="A72">
        <v>69</v>
      </c>
      <c r="B72" t="s">
        <v>220</v>
      </c>
      <c r="C72" s="4">
        <v>0</v>
      </c>
      <c r="D72">
        <v>0</v>
      </c>
      <c r="E72" t="s">
        <v>212</v>
      </c>
      <c r="F72" t="s">
        <v>215</v>
      </c>
    </row>
    <row r="73" spans="1:6" x14ac:dyDescent="0.25">
      <c r="A73">
        <v>70</v>
      </c>
      <c r="B73" t="s">
        <v>220</v>
      </c>
      <c r="C73" s="4">
        <v>0</v>
      </c>
      <c r="D73">
        <v>0</v>
      </c>
      <c r="E73" t="s">
        <v>212</v>
      </c>
      <c r="F73" t="s">
        <v>215</v>
      </c>
    </row>
    <row r="74" spans="1:6" x14ac:dyDescent="0.25">
      <c r="A74">
        <v>71</v>
      </c>
      <c r="B74" t="s">
        <v>220</v>
      </c>
      <c r="C74" s="4">
        <v>0</v>
      </c>
      <c r="D74">
        <v>0</v>
      </c>
      <c r="E74" t="s">
        <v>212</v>
      </c>
      <c r="F74" t="s">
        <v>215</v>
      </c>
    </row>
    <row r="75" spans="1:6" x14ac:dyDescent="0.25">
      <c r="A75">
        <v>72</v>
      </c>
      <c r="B75" t="s">
        <v>220</v>
      </c>
      <c r="C75" s="4">
        <v>0</v>
      </c>
      <c r="D75">
        <v>0</v>
      </c>
      <c r="E75" t="s">
        <v>212</v>
      </c>
      <c r="F75" t="s">
        <v>215</v>
      </c>
    </row>
    <row r="76" spans="1:6" x14ac:dyDescent="0.25">
      <c r="A76">
        <v>73</v>
      </c>
      <c r="B76" t="s">
        <v>220</v>
      </c>
      <c r="C76" s="4">
        <v>0</v>
      </c>
      <c r="D76">
        <v>0</v>
      </c>
      <c r="E76" t="s">
        <v>212</v>
      </c>
      <c r="F76" t="s">
        <v>215</v>
      </c>
    </row>
    <row r="77" spans="1:6" x14ac:dyDescent="0.25">
      <c r="A77">
        <v>74</v>
      </c>
      <c r="B77" t="s">
        <v>220</v>
      </c>
      <c r="C77" s="4">
        <v>0</v>
      </c>
      <c r="D77">
        <v>0</v>
      </c>
      <c r="E77" t="s">
        <v>212</v>
      </c>
      <c r="F77" t="s">
        <v>215</v>
      </c>
    </row>
    <row r="78" spans="1:6" x14ac:dyDescent="0.25">
      <c r="A78">
        <v>75</v>
      </c>
      <c r="B78" t="s">
        <v>220</v>
      </c>
      <c r="C78" s="4">
        <v>0</v>
      </c>
      <c r="D78">
        <v>0</v>
      </c>
      <c r="E78" t="s">
        <v>212</v>
      </c>
      <c r="F78" t="s">
        <v>215</v>
      </c>
    </row>
    <row r="79" spans="1:6" x14ac:dyDescent="0.25">
      <c r="A79">
        <v>76</v>
      </c>
      <c r="B79" t="s">
        <v>220</v>
      </c>
      <c r="C79" s="4">
        <v>0</v>
      </c>
      <c r="D79">
        <v>0</v>
      </c>
      <c r="E79" t="s">
        <v>212</v>
      </c>
      <c r="F79" t="s">
        <v>215</v>
      </c>
    </row>
    <row r="80" spans="1:6" x14ac:dyDescent="0.25">
      <c r="A80">
        <v>77</v>
      </c>
      <c r="B80" t="s">
        <v>220</v>
      </c>
      <c r="C80" s="4">
        <v>0</v>
      </c>
      <c r="D80">
        <v>0</v>
      </c>
      <c r="E80" t="s">
        <v>212</v>
      </c>
      <c r="F80" t="s">
        <v>215</v>
      </c>
    </row>
    <row r="81" spans="1:6" x14ac:dyDescent="0.25">
      <c r="A81">
        <v>78</v>
      </c>
      <c r="B81" t="s">
        <v>220</v>
      </c>
      <c r="C81" s="4">
        <v>0</v>
      </c>
      <c r="D81">
        <v>0</v>
      </c>
      <c r="E81" t="s">
        <v>212</v>
      </c>
      <c r="F81" t="s">
        <v>215</v>
      </c>
    </row>
    <row r="82" spans="1:6" x14ac:dyDescent="0.25">
      <c r="A82">
        <v>79</v>
      </c>
      <c r="B82" t="s">
        <v>220</v>
      </c>
      <c r="C82" s="4">
        <v>0</v>
      </c>
      <c r="D82">
        <v>0</v>
      </c>
      <c r="E82" t="s">
        <v>212</v>
      </c>
      <c r="F82" t="s">
        <v>215</v>
      </c>
    </row>
    <row r="83" spans="1:6" x14ac:dyDescent="0.25">
      <c r="A83">
        <v>80</v>
      </c>
      <c r="B83" t="s">
        <v>220</v>
      </c>
      <c r="C83" s="4">
        <v>0</v>
      </c>
      <c r="D83">
        <v>0</v>
      </c>
      <c r="E83" t="s">
        <v>212</v>
      </c>
      <c r="F83" t="s">
        <v>215</v>
      </c>
    </row>
    <row r="84" spans="1:6" x14ac:dyDescent="0.25">
      <c r="A84">
        <v>81</v>
      </c>
      <c r="B84" t="s">
        <v>220</v>
      </c>
      <c r="C84" s="4">
        <v>0</v>
      </c>
      <c r="D84">
        <v>0</v>
      </c>
      <c r="E84" t="s">
        <v>212</v>
      </c>
      <c r="F84" t="s">
        <v>215</v>
      </c>
    </row>
    <row r="85" spans="1:6" x14ac:dyDescent="0.25">
      <c r="A85">
        <v>82</v>
      </c>
      <c r="B85" t="s">
        <v>220</v>
      </c>
      <c r="C85" s="4">
        <v>0</v>
      </c>
      <c r="D85">
        <v>0</v>
      </c>
      <c r="E85" t="s">
        <v>212</v>
      </c>
      <c r="F85" t="s">
        <v>215</v>
      </c>
    </row>
    <row r="86" spans="1:6" x14ac:dyDescent="0.25">
      <c r="A86">
        <v>83</v>
      </c>
      <c r="B86" t="s">
        <v>220</v>
      </c>
      <c r="C86" s="4">
        <v>0</v>
      </c>
      <c r="D86">
        <v>0</v>
      </c>
      <c r="E86" t="s">
        <v>212</v>
      </c>
      <c r="F86" t="s">
        <v>215</v>
      </c>
    </row>
    <row r="87" spans="1:6" x14ac:dyDescent="0.25">
      <c r="A87">
        <v>84</v>
      </c>
      <c r="B87" t="s">
        <v>220</v>
      </c>
      <c r="C87" s="4">
        <v>0</v>
      </c>
      <c r="D87">
        <v>0</v>
      </c>
      <c r="E87" t="s">
        <v>212</v>
      </c>
      <c r="F87" t="s">
        <v>215</v>
      </c>
    </row>
    <row r="88" spans="1:6" x14ac:dyDescent="0.25">
      <c r="A88">
        <v>85</v>
      </c>
      <c r="B88" t="s">
        <v>220</v>
      </c>
      <c r="C88" s="4">
        <v>0</v>
      </c>
      <c r="D88">
        <v>0</v>
      </c>
      <c r="E88" t="s">
        <v>212</v>
      </c>
      <c r="F88" t="s">
        <v>215</v>
      </c>
    </row>
    <row r="89" spans="1:6" x14ac:dyDescent="0.25">
      <c r="A89">
        <v>86</v>
      </c>
      <c r="B89" t="s">
        <v>220</v>
      </c>
      <c r="C89" s="4">
        <v>0</v>
      </c>
      <c r="D89">
        <v>0</v>
      </c>
      <c r="E89" t="s">
        <v>212</v>
      </c>
      <c r="F89" t="s">
        <v>215</v>
      </c>
    </row>
    <row r="90" spans="1:6" x14ac:dyDescent="0.25">
      <c r="A90">
        <v>87</v>
      </c>
      <c r="B90" t="s">
        <v>220</v>
      </c>
      <c r="C90" s="4">
        <v>0</v>
      </c>
      <c r="D90">
        <v>0</v>
      </c>
      <c r="E90" t="s">
        <v>212</v>
      </c>
      <c r="F90" t="s">
        <v>215</v>
      </c>
    </row>
    <row r="91" spans="1:6" x14ac:dyDescent="0.25">
      <c r="A91">
        <v>88</v>
      </c>
      <c r="B91" t="s">
        <v>220</v>
      </c>
      <c r="C91" s="4">
        <v>0</v>
      </c>
      <c r="D91">
        <v>0</v>
      </c>
      <c r="E91" t="s">
        <v>212</v>
      </c>
      <c r="F91" t="s">
        <v>215</v>
      </c>
    </row>
    <row r="92" spans="1:6" x14ac:dyDescent="0.25">
      <c r="A92">
        <v>89</v>
      </c>
      <c r="B92" t="s">
        <v>220</v>
      </c>
      <c r="C92" s="4">
        <v>0</v>
      </c>
      <c r="D92">
        <v>0</v>
      </c>
      <c r="E92" t="s">
        <v>212</v>
      </c>
      <c r="F92" t="s">
        <v>215</v>
      </c>
    </row>
    <row r="93" spans="1:6" x14ac:dyDescent="0.25">
      <c r="A93">
        <v>90</v>
      </c>
      <c r="B93" t="s">
        <v>220</v>
      </c>
      <c r="C93" s="4">
        <v>0</v>
      </c>
      <c r="D93">
        <v>0</v>
      </c>
      <c r="E93" t="s">
        <v>212</v>
      </c>
      <c r="F93" t="s">
        <v>215</v>
      </c>
    </row>
    <row r="94" spans="1:6" x14ac:dyDescent="0.25">
      <c r="A94">
        <v>91</v>
      </c>
      <c r="B94" t="s">
        <v>220</v>
      </c>
      <c r="C94" s="4">
        <v>0</v>
      </c>
      <c r="D94">
        <v>0</v>
      </c>
      <c r="E94" t="s">
        <v>212</v>
      </c>
      <c r="F94" t="s">
        <v>215</v>
      </c>
    </row>
    <row r="95" spans="1:6" x14ac:dyDescent="0.25">
      <c r="A95">
        <v>92</v>
      </c>
      <c r="B95" t="s">
        <v>220</v>
      </c>
      <c r="C95" s="4">
        <v>0</v>
      </c>
      <c r="D95">
        <v>0</v>
      </c>
      <c r="E95" t="s">
        <v>212</v>
      </c>
      <c r="F95" t="s">
        <v>215</v>
      </c>
    </row>
    <row r="96" spans="1:6" x14ac:dyDescent="0.25">
      <c r="A96">
        <v>93</v>
      </c>
      <c r="B96" t="s">
        <v>220</v>
      </c>
      <c r="C96" s="4">
        <v>0</v>
      </c>
      <c r="D96">
        <v>0</v>
      </c>
      <c r="E96" t="s">
        <v>212</v>
      </c>
      <c r="F96" t="s">
        <v>215</v>
      </c>
    </row>
    <row r="97" spans="1:6" x14ac:dyDescent="0.25">
      <c r="A97">
        <v>94</v>
      </c>
      <c r="B97" t="s">
        <v>220</v>
      </c>
      <c r="C97" s="4">
        <v>0</v>
      </c>
      <c r="D97">
        <v>0</v>
      </c>
      <c r="E97" t="s">
        <v>212</v>
      </c>
      <c r="F97" t="s">
        <v>215</v>
      </c>
    </row>
    <row r="98" spans="1:6" x14ac:dyDescent="0.25">
      <c r="A98">
        <v>95</v>
      </c>
      <c r="B98" t="s">
        <v>220</v>
      </c>
      <c r="C98" s="4">
        <v>0</v>
      </c>
      <c r="D98">
        <v>0</v>
      </c>
      <c r="E98" t="s">
        <v>212</v>
      </c>
      <c r="F98" t="s">
        <v>215</v>
      </c>
    </row>
    <row r="99" spans="1:6" x14ac:dyDescent="0.25">
      <c r="A99">
        <v>96</v>
      </c>
      <c r="B99" t="s">
        <v>220</v>
      </c>
      <c r="C99" s="4">
        <v>0</v>
      </c>
      <c r="D99">
        <v>0</v>
      </c>
      <c r="E99" t="s">
        <v>212</v>
      </c>
      <c r="F99" t="s">
        <v>215</v>
      </c>
    </row>
    <row r="100" spans="1:6" x14ac:dyDescent="0.25">
      <c r="A100">
        <v>97</v>
      </c>
      <c r="B100" t="s">
        <v>220</v>
      </c>
      <c r="C100" s="4">
        <v>0</v>
      </c>
      <c r="D100">
        <v>0</v>
      </c>
      <c r="E100" t="s">
        <v>212</v>
      </c>
      <c r="F100" t="s">
        <v>215</v>
      </c>
    </row>
    <row r="101" spans="1:6" x14ac:dyDescent="0.25">
      <c r="A101">
        <v>98</v>
      </c>
      <c r="B101" t="s">
        <v>220</v>
      </c>
      <c r="C101" s="4">
        <v>0</v>
      </c>
      <c r="D101">
        <v>0</v>
      </c>
      <c r="E101" t="s">
        <v>212</v>
      </c>
      <c r="F101" t="s">
        <v>215</v>
      </c>
    </row>
    <row r="102" spans="1:6" x14ac:dyDescent="0.25">
      <c r="A102">
        <v>99</v>
      </c>
      <c r="B102" t="s">
        <v>220</v>
      </c>
      <c r="C102" s="4">
        <v>0</v>
      </c>
      <c r="D102">
        <v>0</v>
      </c>
      <c r="E102" t="s">
        <v>212</v>
      </c>
      <c r="F102" t="s">
        <v>215</v>
      </c>
    </row>
    <row r="103" spans="1:6" x14ac:dyDescent="0.25">
      <c r="A103">
        <v>100</v>
      </c>
      <c r="B103" t="s">
        <v>220</v>
      </c>
      <c r="C103" s="4">
        <v>0</v>
      </c>
      <c r="D103">
        <v>0</v>
      </c>
      <c r="E103" t="s">
        <v>212</v>
      </c>
      <c r="F103" t="s">
        <v>215</v>
      </c>
    </row>
    <row r="104" spans="1:6" x14ac:dyDescent="0.25">
      <c r="A104">
        <v>101</v>
      </c>
      <c r="B104" t="s">
        <v>220</v>
      </c>
      <c r="C104" s="4">
        <v>0</v>
      </c>
      <c r="D104">
        <v>0</v>
      </c>
      <c r="E104" t="s">
        <v>212</v>
      </c>
      <c r="F104" t="s">
        <v>215</v>
      </c>
    </row>
    <row r="105" spans="1:6" x14ac:dyDescent="0.25">
      <c r="A105">
        <v>102</v>
      </c>
      <c r="B105" t="s">
        <v>220</v>
      </c>
      <c r="C105" s="4">
        <v>0</v>
      </c>
      <c r="D105">
        <v>0</v>
      </c>
      <c r="E105" t="s">
        <v>212</v>
      </c>
      <c r="F105" t="s">
        <v>215</v>
      </c>
    </row>
    <row r="106" spans="1:6" x14ac:dyDescent="0.25">
      <c r="A106">
        <v>103</v>
      </c>
      <c r="B106" t="s">
        <v>220</v>
      </c>
      <c r="C106" s="4">
        <v>0</v>
      </c>
      <c r="D106">
        <v>0</v>
      </c>
      <c r="E106" t="s">
        <v>212</v>
      </c>
      <c r="F106" t="s">
        <v>215</v>
      </c>
    </row>
    <row r="107" spans="1:6" x14ac:dyDescent="0.25">
      <c r="A107">
        <v>104</v>
      </c>
      <c r="B107" t="s">
        <v>220</v>
      </c>
      <c r="C107" s="4">
        <v>0</v>
      </c>
      <c r="D107">
        <v>0</v>
      </c>
      <c r="E107" t="s">
        <v>212</v>
      </c>
      <c r="F107" t="s">
        <v>215</v>
      </c>
    </row>
    <row r="108" spans="1:6" x14ac:dyDescent="0.25">
      <c r="A108">
        <v>105</v>
      </c>
      <c r="B108" t="s">
        <v>220</v>
      </c>
      <c r="C108" s="4">
        <v>0</v>
      </c>
      <c r="D108">
        <v>0</v>
      </c>
      <c r="E108" t="s">
        <v>212</v>
      </c>
      <c r="F108" t="s">
        <v>215</v>
      </c>
    </row>
    <row r="109" spans="1:6" x14ac:dyDescent="0.25">
      <c r="A109">
        <v>106</v>
      </c>
      <c r="B109" t="s">
        <v>220</v>
      </c>
      <c r="C109" s="4">
        <v>0</v>
      </c>
      <c r="D109">
        <v>0</v>
      </c>
      <c r="E109" t="s">
        <v>212</v>
      </c>
      <c r="F109" t="s">
        <v>215</v>
      </c>
    </row>
    <row r="110" spans="1:6" x14ac:dyDescent="0.25">
      <c r="A110">
        <v>107</v>
      </c>
      <c r="B110" t="s">
        <v>220</v>
      </c>
      <c r="C110" s="4">
        <v>0</v>
      </c>
      <c r="D110">
        <v>0</v>
      </c>
      <c r="E110" t="s">
        <v>212</v>
      </c>
      <c r="F110" t="s">
        <v>215</v>
      </c>
    </row>
    <row r="111" spans="1:6" x14ac:dyDescent="0.25">
      <c r="A111">
        <v>108</v>
      </c>
      <c r="B111" t="s">
        <v>220</v>
      </c>
      <c r="C111" s="4">
        <v>0</v>
      </c>
      <c r="D111">
        <v>0</v>
      </c>
      <c r="E111" t="s">
        <v>212</v>
      </c>
      <c r="F111" t="s">
        <v>215</v>
      </c>
    </row>
    <row r="112" spans="1:6" x14ac:dyDescent="0.25">
      <c r="A112">
        <v>109</v>
      </c>
      <c r="B112" t="s">
        <v>220</v>
      </c>
      <c r="C112" s="4">
        <v>0</v>
      </c>
      <c r="D112">
        <v>0</v>
      </c>
      <c r="E112" t="s">
        <v>212</v>
      </c>
      <c r="F112" t="s">
        <v>215</v>
      </c>
    </row>
    <row r="113" spans="1:6" x14ac:dyDescent="0.25">
      <c r="A113">
        <v>110</v>
      </c>
      <c r="B113" t="s">
        <v>220</v>
      </c>
      <c r="C113" s="4">
        <v>0</v>
      </c>
      <c r="D113">
        <v>0</v>
      </c>
      <c r="E113" t="s">
        <v>212</v>
      </c>
      <c r="F113" t="s">
        <v>215</v>
      </c>
    </row>
    <row r="114" spans="1:6" x14ac:dyDescent="0.25">
      <c r="A114">
        <v>111</v>
      </c>
      <c r="B114" t="s">
        <v>220</v>
      </c>
      <c r="C114" s="4">
        <v>0</v>
      </c>
      <c r="D114">
        <v>0</v>
      </c>
      <c r="E114" t="s">
        <v>212</v>
      </c>
      <c r="F114" t="s">
        <v>215</v>
      </c>
    </row>
    <row r="115" spans="1:6" x14ac:dyDescent="0.25">
      <c r="A115">
        <v>112</v>
      </c>
      <c r="B115" t="s">
        <v>220</v>
      </c>
      <c r="C115" s="4">
        <v>0</v>
      </c>
      <c r="D115">
        <v>0</v>
      </c>
      <c r="E115" t="s">
        <v>212</v>
      </c>
      <c r="F115" t="s">
        <v>215</v>
      </c>
    </row>
    <row r="116" spans="1:6" x14ac:dyDescent="0.25">
      <c r="A116">
        <v>113</v>
      </c>
      <c r="B116" t="s">
        <v>220</v>
      </c>
      <c r="C116" s="4">
        <v>0</v>
      </c>
      <c r="D116">
        <v>0</v>
      </c>
      <c r="E116" t="s">
        <v>212</v>
      </c>
      <c r="F116" t="s">
        <v>215</v>
      </c>
    </row>
    <row r="117" spans="1:6" x14ac:dyDescent="0.25">
      <c r="A117">
        <v>114</v>
      </c>
      <c r="B117" t="s">
        <v>220</v>
      </c>
      <c r="C117" s="4">
        <v>0</v>
      </c>
      <c r="D117">
        <v>0</v>
      </c>
      <c r="E117" t="s">
        <v>212</v>
      </c>
      <c r="F117" t="s">
        <v>215</v>
      </c>
    </row>
    <row r="118" spans="1:6" x14ac:dyDescent="0.25">
      <c r="A118">
        <v>115</v>
      </c>
      <c r="B118" t="s">
        <v>220</v>
      </c>
      <c r="C118" s="4">
        <v>0</v>
      </c>
      <c r="D118">
        <v>0</v>
      </c>
      <c r="E118" t="s">
        <v>212</v>
      </c>
      <c r="F118" t="s">
        <v>215</v>
      </c>
    </row>
    <row r="119" spans="1:6" x14ac:dyDescent="0.25">
      <c r="A119">
        <v>116</v>
      </c>
      <c r="B119" t="s">
        <v>220</v>
      </c>
      <c r="C119" s="4">
        <v>0</v>
      </c>
      <c r="D119">
        <v>0</v>
      </c>
      <c r="E119" t="s">
        <v>212</v>
      </c>
      <c r="F119" t="s">
        <v>215</v>
      </c>
    </row>
    <row r="120" spans="1:6" x14ac:dyDescent="0.25">
      <c r="A120">
        <v>117</v>
      </c>
      <c r="B120" t="s">
        <v>220</v>
      </c>
      <c r="C120" s="4">
        <v>0</v>
      </c>
      <c r="D120">
        <v>0</v>
      </c>
      <c r="E120" t="s">
        <v>212</v>
      </c>
      <c r="F120" t="s">
        <v>215</v>
      </c>
    </row>
    <row r="121" spans="1:6" x14ac:dyDescent="0.25">
      <c r="A121">
        <v>118</v>
      </c>
      <c r="B121" t="s">
        <v>220</v>
      </c>
      <c r="C121" s="4">
        <v>0</v>
      </c>
      <c r="D121">
        <v>0</v>
      </c>
      <c r="E121" t="s">
        <v>212</v>
      </c>
      <c r="F121" t="s">
        <v>215</v>
      </c>
    </row>
    <row r="122" spans="1:6" x14ac:dyDescent="0.25">
      <c r="A122">
        <v>119</v>
      </c>
      <c r="B122" t="s">
        <v>220</v>
      </c>
      <c r="C122" s="4">
        <v>0</v>
      </c>
      <c r="D122">
        <v>0</v>
      </c>
      <c r="E122" t="s">
        <v>212</v>
      </c>
      <c r="F122" t="s">
        <v>215</v>
      </c>
    </row>
    <row r="123" spans="1:6" x14ac:dyDescent="0.25">
      <c r="A123">
        <v>120</v>
      </c>
      <c r="B123" t="s">
        <v>220</v>
      </c>
      <c r="C123" s="4">
        <v>0</v>
      </c>
      <c r="D123">
        <v>0</v>
      </c>
      <c r="E123" t="s">
        <v>212</v>
      </c>
      <c r="F123" t="s">
        <v>215</v>
      </c>
    </row>
    <row r="124" spans="1:6" x14ac:dyDescent="0.25">
      <c r="A124">
        <v>121</v>
      </c>
      <c r="B124" t="s">
        <v>220</v>
      </c>
      <c r="C124" s="4">
        <v>0</v>
      </c>
      <c r="D124">
        <v>0</v>
      </c>
      <c r="E124" t="s">
        <v>212</v>
      </c>
      <c r="F124" t="s">
        <v>215</v>
      </c>
    </row>
    <row r="125" spans="1:6" x14ac:dyDescent="0.25">
      <c r="A125">
        <v>122</v>
      </c>
      <c r="B125" t="s">
        <v>220</v>
      </c>
      <c r="C125" s="4">
        <v>0</v>
      </c>
      <c r="D125">
        <v>0</v>
      </c>
      <c r="E125" t="s">
        <v>212</v>
      </c>
      <c r="F125" t="s">
        <v>215</v>
      </c>
    </row>
    <row r="126" spans="1:6" x14ac:dyDescent="0.25">
      <c r="A126">
        <v>123</v>
      </c>
      <c r="B126" t="s">
        <v>220</v>
      </c>
      <c r="C126" s="4">
        <v>0</v>
      </c>
      <c r="D126">
        <v>0</v>
      </c>
      <c r="E126" t="s">
        <v>212</v>
      </c>
      <c r="F126" t="s">
        <v>215</v>
      </c>
    </row>
    <row r="127" spans="1:6" x14ac:dyDescent="0.25">
      <c r="A127">
        <v>124</v>
      </c>
      <c r="B127" t="s">
        <v>220</v>
      </c>
      <c r="C127" s="4">
        <v>0</v>
      </c>
      <c r="D127">
        <v>0</v>
      </c>
      <c r="E127" t="s">
        <v>212</v>
      </c>
      <c r="F127" t="s">
        <v>215</v>
      </c>
    </row>
    <row r="128" spans="1:6" x14ac:dyDescent="0.25">
      <c r="A128">
        <v>125</v>
      </c>
      <c r="B128" t="s">
        <v>220</v>
      </c>
      <c r="C128" s="4">
        <v>0</v>
      </c>
      <c r="D128">
        <v>0</v>
      </c>
      <c r="E128" t="s">
        <v>212</v>
      </c>
      <c r="F128" t="s">
        <v>215</v>
      </c>
    </row>
    <row r="129" spans="1:6" x14ac:dyDescent="0.25">
      <c r="A129">
        <v>126</v>
      </c>
      <c r="B129" t="s">
        <v>220</v>
      </c>
      <c r="C129" s="4">
        <v>0</v>
      </c>
      <c r="D129">
        <v>0</v>
      </c>
      <c r="E129" t="s">
        <v>212</v>
      </c>
      <c r="F129" t="s">
        <v>215</v>
      </c>
    </row>
    <row r="130" spans="1:6" x14ac:dyDescent="0.25">
      <c r="A130">
        <v>127</v>
      </c>
      <c r="B130" t="s">
        <v>220</v>
      </c>
      <c r="C130" s="4">
        <v>0</v>
      </c>
      <c r="D130">
        <v>0</v>
      </c>
      <c r="E130" t="s">
        <v>212</v>
      </c>
      <c r="F130" t="s">
        <v>215</v>
      </c>
    </row>
    <row r="131" spans="1:6" x14ac:dyDescent="0.25">
      <c r="A131">
        <v>128</v>
      </c>
      <c r="B131" t="s">
        <v>220</v>
      </c>
      <c r="C131" s="4">
        <v>0</v>
      </c>
      <c r="D131">
        <v>0</v>
      </c>
      <c r="E131" t="s">
        <v>212</v>
      </c>
      <c r="F131" t="s">
        <v>215</v>
      </c>
    </row>
    <row r="132" spans="1:6" x14ac:dyDescent="0.25">
      <c r="A132">
        <v>129</v>
      </c>
      <c r="B132" t="s">
        <v>220</v>
      </c>
      <c r="C132" s="4">
        <v>0</v>
      </c>
      <c r="D132">
        <v>0</v>
      </c>
      <c r="E132" t="s">
        <v>212</v>
      </c>
      <c r="F132" t="s">
        <v>215</v>
      </c>
    </row>
    <row r="133" spans="1:6" x14ac:dyDescent="0.25">
      <c r="A133">
        <v>130</v>
      </c>
      <c r="B133" t="s">
        <v>220</v>
      </c>
      <c r="C133" s="4">
        <v>0</v>
      </c>
      <c r="D133">
        <v>0</v>
      </c>
      <c r="E133" t="s">
        <v>212</v>
      </c>
      <c r="F133" t="s">
        <v>215</v>
      </c>
    </row>
    <row r="134" spans="1:6" x14ac:dyDescent="0.25">
      <c r="A134">
        <v>131</v>
      </c>
      <c r="B134" t="s">
        <v>220</v>
      </c>
      <c r="C134" s="4">
        <v>0</v>
      </c>
      <c r="D134">
        <v>0</v>
      </c>
      <c r="E134" t="s">
        <v>212</v>
      </c>
      <c r="F134" t="s">
        <v>215</v>
      </c>
    </row>
    <row r="135" spans="1:6" x14ac:dyDescent="0.25">
      <c r="A135">
        <v>132</v>
      </c>
      <c r="B135" t="s">
        <v>220</v>
      </c>
      <c r="C135" s="4">
        <v>0</v>
      </c>
      <c r="D135">
        <v>0</v>
      </c>
      <c r="E135" t="s">
        <v>212</v>
      </c>
      <c r="F135" t="s">
        <v>215</v>
      </c>
    </row>
    <row r="136" spans="1:6" x14ac:dyDescent="0.25">
      <c r="A136">
        <v>133</v>
      </c>
      <c r="B136" t="s">
        <v>220</v>
      </c>
      <c r="C136" s="4">
        <v>0</v>
      </c>
      <c r="D136">
        <v>0</v>
      </c>
      <c r="E136" t="s">
        <v>212</v>
      </c>
      <c r="F136" t="s">
        <v>215</v>
      </c>
    </row>
    <row r="137" spans="1:6" x14ac:dyDescent="0.25">
      <c r="A137">
        <v>134</v>
      </c>
      <c r="B137" t="s">
        <v>220</v>
      </c>
      <c r="C137" s="4">
        <v>0</v>
      </c>
      <c r="D137">
        <v>0</v>
      </c>
      <c r="E137" t="s">
        <v>212</v>
      </c>
      <c r="F137" t="s">
        <v>215</v>
      </c>
    </row>
    <row r="138" spans="1:6" x14ac:dyDescent="0.25">
      <c r="A138">
        <v>135</v>
      </c>
      <c r="B138" t="s">
        <v>220</v>
      </c>
      <c r="C138" s="4">
        <v>0</v>
      </c>
      <c r="D138">
        <v>0</v>
      </c>
      <c r="E138" t="s">
        <v>212</v>
      </c>
      <c r="F138" t="s">
        <v>215</v>
      </c>
    </row>
    <row r="139" spans="1:6" x14ac:dyDescent="0.25">
      <c r="A139">
        <v>136</v>
      </c>
      <c r="B139" t="s">
        <v>220</v>
      </c>
      <c r="C139" s="4">
        <v>0</v>
      </c>
      <c r="D139">
        <v>0</v>
      </c>
      <c r="E139" t="s">
        <v>212</v>
      </c>
      <c r="F139" t="s">
        <v>215</v>
      </c>
    </row>
    <row r="140" spans="1:6" x14ac:dyDescent="0.25">
      <c r="A140">
        <v>137</v>
      </c>
      <c r="B140" t="s">
        <v>220</v>
      </c>
      <c r="C140" s="4">
        <v>0</v>
      </c>
      <c r="D140">
        <v>0</v>
      </c>
      <c r="E140" t="s">
        <v>212</v>
      </c>
      <c r="F140" t="s">
        <v>215</v>
      </c>
    </row>
    <row r="141" spans="1:6" x14ac:dyDescent="0.25">
      <c r="A141">
        <v>138</v>
      </c>
      <c r="B141" t="s">
        <v>220</v>
      </c>
      <c r="C141" s="4">
        <v>0</v>
      </c>
      <c r="D141">
        <v>0</v>
      </c>
      <c r="E141" t="s">
        <v>212</v>
      </c>
      <c r="F141" t="s">
        <v>215</v>
      </c>
    </row>
    <row r="142" spans="1:6" x14ac:dyDescent="0.25">
      <c r="A142">
        <v>139</v>
      </c>
      <c r="B142" t="s">
        <v>220</v>
      </c>
      <c r="C142" s="4">
        <v>0</v>
      </c>
      <c r="D142">
        <v>0</v>
      </c>
      <c r="E142" t="s">
        <v>212</v>
      </c>
      <c r="F142" t="s">
        <v>215</v>
      </c>
    </row>
    <row r="143" spans="1:6" x14ac:dyDescent="0.25">
      <c r="A143">
        <v>140</v>
      </c>
      <c r="B143" t="s">
        <v>220</v>
      </c>
      <c r="C143" s="4">
        <v>0</v>
      </c>
      <c r="D143">
        <v>0</v>
      </c>
      <c r="E143" t="s">
        <v>212</v>
      </c>
      <c r="F143" t="s">
        <v>215</v>
      </c>
    </row>
    <row r="144" spans="1:6" x14ac:dyDescent="0.25">
      <c r="A144">
        <v>141</v>
      </c>
      <c r="B144" t="s">
        <v>220</v>
      </c>
      <c r="C144" s="4">
        <v>0</v>
      </c>
      <c r="D144">
        <v>0</v>
      </c>
      <c r="E144" t="s">
        <v>212</v>
      </c>
      <c r="F144" t="s">
        <v>215</v>
      </c>
    </row>
    <row r="145" spans="1:6" x14ac:dyDescent="0.25">
      <c r="A145">
        <v>142</v>
      </c>
      <c r="B145" t="s">
        <v>220</v>
      </c>
      <c r="C145" s="4">
        <v>0</v>
      </c>
      <c r="D145">
        <v>0</v>
      </c>
      <c r="E145" t="s">
        <v>212</v>
      </c>
      <c r="F145" t="s">
        <v>215</v>
      </c>
    </row>
    <row r="146" spans="1:6" x14ac:dyDescent="0.25">
      <c r="A146">
        <v>143</v>
      </c>
      <c r="B146" t="s">
        <v>220</v>
      </c>
      <c r="C146" s="4">
        <v>0</v>
      </c>
      <c r="D146">
        <v>0</v>
      </c>
      <c r="E146" t="s">
        <v>212</v>
      </c>
      <c r="F146" t="s">
        <v>215</v>
      </c>
    </row>
    <row r="147" spans="1:6" x14ac:dyDescent="0.25">
      <c r="A147">
        <v>144</v>
      </c>
      <c r="B147" t="s">
        <v>220</v>
      </c>
      <c r="C147" s="4">
        <v>0</v>
      </c>
      <c r="D147">
        <v>0</v>
      </c>
      <c r="E147" t="s">
        <v>212</v>
      </c>
      <c r="F147" t="s">
        <v>215</v>
      </c>
    </row>
    <row r="148" spans="1:6" x14ac:dyDescent="0.25">
      <c r="A148">
        <v>145</v>
      </c>
      <c r="B148" t="s">
        <v>220</v>
      </c>
      <c r="C148" s="4">
        <v>0</v>
      </c>
      <c r="D148">
        <v>0</v>
      </c>
      <c r="E148" t="s">
        <v>212</v>
      </c>
      <c r="F148" t="s">
        <v>215</v>
      </c>
    </row>
    <row r="149" spans="1:6" x14ac:dyDescent="0.25">
      <c r="A149">
        <v>146</v>
      </c>
      <c r="B149" t="s">
        <v>220</v>
      </c>
      <c r="C149" s="4">
        <v>0</v>
      </c>
      <c r="D149">
        <v>0</v>
      </c>
      <c r="E149" t="s">
        <v>212</v>
      </c>
      <c r="F149" t="s">
        <v>215</v>
      </c>
    </row>
    <row r="150" spans="1:6" x14ac:dyDescent="0.25">
      <c r="A150">
        <v>147</v>
      </c>
      <c r="B150" t="s">
        <v>220</v>
      </c>
      <c r="C150" s="4">
        <v>0</v>
      </c>
      <c r="D150">
        <v>0</v>
      </c>
      <c r="E150" t="s">
        <v>212</v>
      </c>
      <c r="F150" t="s">
        <v>215</v>
      </c>
    </row>
    <row r="151" spans="1:6" x14ac:dyDescent="0.25">
      <c r="A151">
        <v>148</v>
      </c>
      <c r="B151" t="s">
        <v>220</v>
      </c>
      <c r="C151" s="4">
        <v>0</v>
      </c>
      <c r="D151">
        <v>0</v>
      </c>
      <c r="E151" t="s">
        <v>212</v>
      </c>
      <c r="F151" t="s">
        <v>215</v>
      </c>
    </row>
    <row r="152" spans="1:6" x14ac:dyDescent="0.25">
      <c r="A152">
        <v>149</v>
      </c>
      <c r="B152" t="s">
        <v>220</v>
      </c>
      <c r="C152" s="4">
        <v>0</v>
      </c>
      <c r="D152">
        <v>0</v>
      </c>
      <c r="E152" t="s">
        <v>212</v>
      </c>
      <c r="F152" t="s">
        <v>215</v>
      </c>
    </row>
    <row r="153" spans="1:6" x14ac:dyDescent="0.25">
      <c r="A153">
        <v>150</v>
      </c>
      <c r="B153" t="s">
        <v>220</v>
      </c>
      <c r="C153" s="4">
        <v>0</v>
      </c>
      <c r="D153">
        <v>0</v>
      </c>
      <c r="E153" t="s">
        <v>212</v>
      </c>
      <c r="F153" t="s">
        <v>215</v>
      </c>
    </row>
    <row r="154" spans="1:6" x14ac:dyDescent="0.25">
      <c r="A154">
        <v>151</v>
      </c>
      <c r="B154" t="s">
        <v>220</v>
      </c>
      <c r="C154" s="4">
        <v>0</v>
      </c>
      <c r="D154">
        <v>0</v>
      </c>
      <c r="E154" t="s">
        <v>212</v>
      </c>
      <c r="F154" t="s">
        <v>215</v>
      </c>
    </row>
    <row r="155" spans="1:6" x14ac:dyDescent="0.25">
      <c r="A155">
        <v>152</v>
      </c>
      <c r="B155" t="s">
        <v>220</v>
      </c>
      <c r="C155" s="4">
        <v>0</v>
      </c>
      <c r="D155">
        <v>0</v>
      </c>
      <c r="E155" t="s">
        <v>212</v>
      </c>
      <c r="F155" t="s">
        <v>215</v>
      </c>
    </row>
    <row r="156" spans="1:6" x14ac:dyDescent="0.25">
      <c r="A156">
        <v>153</v>
      </c>
      <c r="B156" t="s">
        <v>220</v>
      </c>
      <c r="C156" s="4">
        <v>0</v>
      </c>
      <c r="D156">
        <v>0</v>
      </c>
      <c r="E156" t="s">
        <v>212</v>
      </c>
      <c r="F156" t="s">
        <v>215</v>
      </c>
    </row>
    <row r="157" spans="1:6" x14ac:dyDescent="0.25">
      <c r="A157">
        <v>154</v>
      </c>
      <c r="B157" t="s">
        <v>220</v>
      </c>
      <c r="C157" s="4">
        <v>0</v>
      </c>
      <c r="D157">
        <v>0</v>
      </c>
      <c r="E157" t="s">
        <v>212</v>
      </c>
      <c r="F157" t="s">
        <v>215</v>
      </c>
    </row>
    <row r="158" spans="1:6" x14ac:dyDescent="0.25">
      <c r="A158">
        <v>155</v>
      </c>
      <c r="B158" t="s">
        <v>220</v>
      </c>
      <c r="C158" s="4">
        <v>0</v>
      </c>
      <c r="D158">
        <v>0</v>
      </c>
      <c r="E158" t="s">
        <v>212</v>
      </c>
      <c r="F158" t="s">
        <v>215</v>
      </c>
    </row>
    <row r="159" spans="1:6" x14ac:dyDescent="0.25">
      <c r="A159">
        <v>156</v>
      </c>
      <c r="B159" t="s">
        <v>220</v>
      </c>
      <c r="C159" s="4">
        <v>0</v>
      </c>
      <c r="D159">
        <v>0</v>
      </c>
      <c r="E159" t="s">
        <v>212</v>
      </c>
      <c r="F159" t="s">
        <v>215</v>
      </c>
    </row>
    <row r="160" spans="1:6" x14ac:dyDescent="0.25">
      <c r="A160">
        <v>157</v>
      </c>
      <c r="B160" t="s">
        <v>220</v>
      </c>
      <c r="C160" s="4">
        <v>0</v>
      </c>
      <c r="D160">
        <v>0</v>
      </c>
      <c r="E160" t="s">
        <v>212</v>
      </c>
      <c r="F160" t="s">
        <v>215</v>
      </c>
    </row>
    <row r="161" spans="1:6" x14ac:dyDescent="0.25">
      <c r="A161">
        <v>158</v>
      </c>
      <c r="B161" t="s">
        <v>220</v>
      </c>
      <c r="C161" s="4">
        <v>0</v>
      </c>
      <c r="D161">
        <v>0</v>
      </c>
      <c r="E161" t="s">
        <v>212</v>
      </c>
      <c r="F161" t="s">
        <v>215</v>
      </c>
    </row>
    <row r="162" spans="1:6" x14ac:dyDescent="0.25">
      <c r="A162">
        <v>159</v>
      </c>
      <c r="B162" t="s">
        <v>220</v>
      </c>
      <c r="C162" s="4">
        <v>0</v>
      </c>
      <c r="D162">
        <v>0</v>
      </c>
      <c r="E162" t="s">
        <v>212</v>
      </c>
      <c r="F162" t="s">
        <v>215</v>
      </c>
    </row>
    <row r="163" spans="1:6" x14ac:dyDescent="0.25">
      <c r="A163">
        <v>160</v>
      </c>
      <c r="B163" t="s">
        <v>220</v>
      </c>
      <c r="C163" s="4">
        <v>0</v>
      </c>
      <c r="D163">
        <v>0</v>
      </c>
      <c r="E163" t="s">
        <v>212</v>
      </c>
      <c r="F163" t="s">
        <v>215</v>
      </c>
    </row>
    <row r="164" spans="1:6" x14ac:dyDescent="0.25">
      <c r="A164">
        <v>161</v>
      </c>
      <c r="B164" t="s">
        <v>220</v>
      </c>
      <c r="C164" s="4">
        <v>0</v>
      </c>
      <c r="D164">
        <v>0</v>
      </c>
      <c r="E164" t="s">
        <v>212</v>
      </c>
      <c r="F164" t="s">
        <v>215</v>
      </c>
    </row>
    <row r="165" spans="1:6" x14ac:dyDescent="0.25">
      <c r="A165">
        <v>162</v>
      </c>
      <c r="B165" t="s">
        <v>220</v>
      </c>
      <c r="C165" s="4">
        <v>0</v>
      </c>
      <c r="D165">
        <v>0</v>
      </c>
      <c r="E165" t="s">
        <v>212</v>
      </c>
      <c r="F165" t="s">
        <v>215</v>
      </c>
    </row>
    <row r="166" spans="1:6" x14ac:dyDescent="0.25">
      <c r="A166">
        <v>163</v>
      </c>
      <c r="B166" t="s">
        <v>220</v>
      </c>
      <c r="C166" s="4">
        <v>0</v>
      </c>
      <c r="D166">
        <v>0</v>
      </c>
      <c r="E166" t="s">
        <v>212</v>
      </c>
      <c r="F166" t="s">
        <v>215</v>
      </c>
    </row>
    <row r="167" spans="1:6" x14ac:dyDescent="0.25">
      <c r="A167">
        <v>164</v>
      </c>
      <c r="B167" t="s">
        <v>220</v>
      </c>
      <c r="C167" s="4">
        <v>0</v>
      </c>
      <c r="D167">
        <v>0</v>
      </c>
      <c r="E167" t="s">
        <v>212</v>
      </c>
      <c r="F167" t="s">
        <v>215</v>
      </c>
    </row>
    <row r="168" spans="1:6" x14ac:dyDescent="0.25">
      <c r="A168">
        <v>165</v>
      </c>
      <c r="B168" t="s">
        <v>220</v>
      </c>
      <c r="C168" s="4">
        <v>0</v>
      </c>
      <c r="D168">
        <v>0</v>
      </c>
      <c r="E168" t="s">
        <v>212</v>
      </c>
      <c r="F168" t="s">
        <v>215</v>
      </c>
    </row>
    <row r="169" spans="1:6" x14ac:dyDescent="0.25">
      <c r="A169">
        <v>166</v>
      </c>
      <c r="B169" t="s">
        <v>220</v>
      </c>
      <c r="C169" s="4">
        <v>0</v>
      </c>
      <c r="D169">
        <v>0</v>
      </c>
      <c r="E169" t="s">
        <v>212</v>
      </c>
      <c r="F169" t="s">
        <v>215</v>
      </c>
    </row>
    <row r="170" spans="1:6" x14ac:dyDescent="0.25">
      <c r="A170">
        <v>167</v>
      </c>
      <c r="B170" t="s">
        <v>220</v>
      </c>
      <c r="C170" s="4">
        <v>0</v>
      </c>
      <c r="D170">
        <v>0</v>
      </c>
      <c r="E170" t="s">
        <v>212</v>
      </c>
      <c r="F170" t="s">
        <v>215</v>
      </c>
    </row>
    <row r="171" spans="1:6" x14ac:dyDescent="0.25">
      <c r="A171">
        <v>168</v>
      </c>
      <c r="B171" t="s">
        <v>220</v>
      </c>
      <c r="C171" s="4">
        <v>0</v>
      </c>
      <c r="D171">
        <v>0</v>
      </c>
      <c r="E171" t="s">
        <v>212</v>
      </c>
      <c r="F171" t="s">
        <v>215</v>
      </c>
    </row>
    <row r="172" spans="1:6" x14ac:dyDescent="0.25">
      <c r="A172">
        <v>169</v>
      </c>
      <c r="B172" t="s">
        <v>220</v>
      </c>
      <c r="C172" s="4">
        <v>0</v>
      </c>
      <c r="D172">
        <v>0</v>
      </c>
      <c r="E172" t="s">
        <v>212</v>
      </c>
      <c r="F172" t="s">
        <v>215</v>
      </c>
    </row>
    <row r="173" spans="1:6" x14ac:dyDescent="0.25">
      <c r="A173">
        <v>170</v>
      </c>
      <c r="B173" t="s">
        <v>220</v>
      </c>
      <c r="C173" s="4">
        <v>0</v>
      </c>
      <c r="D173">
        <v>0</v>
      </c>
      <c r="E173" t="s">
        <v>212</v>
      </c>
      <c r="F173" t="s">
        <v>215</v>
      </c>
    </row>
    <row r="174" spans="1:6" x14ac:dyDescent="0.25">
      <c r="A174">
        <v>171</v>
      </c>
      <c r="B174" t="s">
        <v>220</v>
      </c>
      <c r="C174" s="4">
        <v>0</v>
      </c>
      <c r="D174">
        <v>0</v>
      </c>
      <c r="E174" t="s">
        <v>212</v>
      </c>
      <c r="F174" t="s">
        <v>215</v>
      </c>
    </row>
    <row r="175" spans="1:6" x14ac:dyDescent="0.25">
      <c r="A175">
        <v>172</v>
      </c>
      <c r="B175" t="s">
        <v>220</v>
      </c>
      <c r="C175" s="4">
        <v>0</v>
      </c>
      <c r="D175">
        <v>0</v>
      </c>
      <c r="E175" t="s">
        <v>212</v>
      </c>
      <c r="F175" t="s">
        <v>215</v>
      </c>
    </row>
    <row r="176" spans="1:6" x14ac:dyDescent="0.25">
      <c r="A176">
        <v>173</v>
      </c>
      <c r="B176" t="s">
        <v>220</v>
      </c>
      <c r="C176" s="4">
        <v>0</v>
      </c>
      <c r="D176">
        <v>0</v>
      </c>
      <c r="E176" t="s">
        <v>212</v>
      </c>
      <c r="F176" t="s">
        <v>215</v>
      </c>
    </row>
    <row r="177" spans="1:6" x14ac:dyDescent="0.25">
      <c r="A177">
        <v>174</v>
      </c>
      <c r="B177" t="s">
        <v>220</v>
      </c>
      <c r="C177" s="4">
        <v>0</v>
      </c>
      <c r="D177">
        <v>0</v>
      </c>
      <c r="E177" t="s">
        <v>212</v>
      </c>
      <c r="F177" t="s">
        <v>215</v>
      </c>
    </row>
    <row r="178" spans="1:6" x14ac:dyDescent="0.25">
      <c r="A178">
        <v>175</v>
      </c>
      <c r="B178" t="s">
        <v>220</v>
      </c>
      <c r="C178" s="4">
        <v>0</v>
      </c>
      <c r="D178">
        <v>0</v>
      </c>
      <c r="E178" t="s">
        <v>212</v>
      </c>
      <c r="F178" t="s">
        <v>215</v>
      </c>
    </row>
    <row r="179" spans="1:6" x14ac:dyDescent="0.25">
      <c r="A179">
        <v>176</v>
      </c>
      <c r="B179" t="s">
        <v>220</v>
      </c>
      <c r="C179" s="4">
        <v>0</v>
      </c>
      <c r="D179">
        <v>0</v>
      </c>
      <c r="E179" t="s">
        <v>212</v>
      </c>
      <c r="F179" t="s">
        <v>215</v>
      </c>
    </row>
    <row r="180" spans="1:6" x14ac:dyDescent="0.25">
      <c r="A180">
        <v>177</v>
      </c>
      <c r="B180" t="s">
        <v>220</v>
      </c>
      <c r="C180" s="4">
        <v>0</v>
      </c>
      <c r="D180">
        <v>0</v>
      </c>
      <c r="E180" t="s">
        <v>212</v>
      </c>
      <c r="F180" t="s">
        <v>215</v>
      </c>
    </row>
    <row r="181" spans="1:6" x14ac:dyDescent="0.25">
      <c r="A181">
        <v>178</v>
      </c>
      <c r="B181" t="s">
        <v>220</v>
      </c>
      <c r="C181" s="4">
        <v>0</v>
      </c>
      <c r="D181">
        <v>0</v>
      </c>
      <c r="E181" t="s">
        <v>212</v>
      </c>
      <c r="F181" t="s">
        <v>215</v>
      </c>
    </row>
    <row r="182" spans="1:6" x14ac:dyDescent="0.25">
      <c r="A182">
        <v>179</v>
      </c>
      <c r="B182" t="s">
        <v>220</v>
      </c>
      <c r="C182" s="4">
        <v>0</v>
      </c>
      <c r="D182">
        <v>0</v>
      </c>
      <c r="E182" t="s">
        <v>212</v>
      </c>
      <c r="F182" t="s">
        <v>215</v>
      </c>
    </row>
    <row r="183" spans="1:6" x14ac:dyDescent="0.25">
      <c r="A183">
        <v>180</v>
      </c>
      <c r="B183" t="s">
        <v>220</v>
      </c>
      <c r="C183" s="4">
        <v>0</v>
      </c>
      <c r="D183">
        <v>0</v>
      </c>
      <c r="E183" t="s">
        <v>212</v>
      </c>
      <c r="F183" t="s">
        <v>215</v>
      </c>
    </row>
    <row r="184" spans="1:6" x14ac:dyDescent="0.25">
      <c r="A184">
        <v>181</v>
      </c>
      <c r="B184" t="s">
        <v>220</v>
      </c>
      <c r="C184" s="4">
        <v>0</v>
      </c>
      <c r="D184">
        <v>0</v>
      </c>
      <c r="E184" t="s">
        <v>212</v>
      </c>
      <c r="F184" t="s">
        <v>215</v>
      </c>
    </row>
    <row r="185" spans="1:6" x14ac:dyDescent="0.25">
      <c r="A185">
        <v>182</v>
      </c>
      <c r="B185" t="s">
        <v>220</v>
      </c>
      <c r="C185" s="4">
        <v>0</v>
      </c>
      <c r="D185">
        <v>0</v>
      </c>
      <c r="E185" t="s">
        <v>212</v>
      </c>
      <c r="F185" t="s">
        <v>215</v>
      </c>
    </row>
    <row r="186" spans="1:6" x14ac:dyDescent="0.25">
      <c r="A186">
        <v>183</v>
      </c>
      <c r="B186" t="s">
        <v>220</v>
      </c>
      <c r="C186" s="4">
        <v>0</v>
      </c>
      <c r="D186">
        <v>0</v>
      </c>
      <c r="E186" t="s">
        <v>212</v>
      </c>
      <c r="F186" t="s">
        <v>215</v>
      </c>
    </row>
    <row r="187" spans="1:6" x14ac:dyDescent="0.25">
      <c r="A187">
        <v>184</v>
      </c>
      <c r="B187" t="s">
        <v>220</v>
      </c>
      <c r="C187" s="4">
        <v>0</v>
      </c>
      <c r="D187">
        <v>0</v>
      </c>
      <c r="E187" t="s">
        <v>212</v>
      </c>
      <c r="F187" t="s">
        <v>215</v>
      </c>
    </row>
    <row r="188" spans="1:6" x14ac:dyDescent="0.25">
      <c r="A188">
        <v>185</v>
      </c>
      <c r="B188" t="s">
        <v>220</v>
      </c>
      <c r="C188" s="4">
        <v>0</v>
      </c>
      <c r="D188">
        <v>0</v>
      </c>
      <c r="E188" t="s">
        <v>212</v>
      </c>
      <c r="F188" t="s">
        <v>215</v>
      </c>
    </row>
    <row r="189" spans="1:6" x14ac:dyDescent="0.25">
      <c r="A189">
        <v>186</v>
      </c>
      <c r="B189" t="s">
        <v>220</v>
      </c>
      <c r="C189" s="4">
        <v>0</v>
      </c>
      <c r="D189">
        <v>0</v>
      </c>
      <c r="E189" t="s">
        <v>212</v>
      </c>
      <c r="F189" t="s">
        <v>215</v>
      </c>
    </row>
    <row r="190" spans="1:6" x14ac:dyDescent="0.25">
      <c r="A190">
        <v>187</v>
      </c>
      <c r="B190" t="s">
        <v>220</v>
      </c>
      <c r="C190" s="4">
        <v>0</v>
      </c>
      <c r="D190">
        <v>0</v>
      </c>
      <c r="E190" t="s">
        <v>212</v>
      </c>
      <c r="F190" t="s">
        <v>215</v>
      </c>
    </row>
    <row r="191" spans="1:6" x14ac:dyDescent="0.25">
      <c r="A191">
        <v>188</v>
      </c>
      <c r="B191" t="s">
        <v>220</v>
      </c>
      <c r="C191" s="4">
        <v>0</v>
      </c>
      <c r="D191">
        <v>0</v>
      </c>
      <c r="E191" t="s">
        <v>212</v>
      </c>
      <c r="F191" t="s">
        <v>215</v>
      </c>
    </row>
    <row r="192" spans="1:6" x14ac:dyDescent="0.25">
      <c r="A192">
        <v>189</v>
      </c>
      <c r="B192" t="s">
        <v>220</v>
      </c>
      <c r="C192" s="4">
        <v>0</v>
      </c>
      <c r="D192">
        <v>0</v>
      </c>
      <c r="E192" t="s">
        <v>212</v>
      </c>
      <c r="F192" t="s">
        <v>215</v>
      </c>
    </row>
    <row r="193" spans="1:6" x14ac:dyDescent="0.25">
      <c r="A193">
        <v>190</v>
      </c>
      <c r="B193" t="s">
        <v>220</v>
      </c>
      <c r="C193" s="4">
        <v>0</v>
      </c>
      <c r="D193">
        <v>0</v>
      </c>
      <c r="E193" t="s">
        <v>212</v>
      </c>
      <c r="F193" t="s">
        <v>215</v>
      </c>
    </row>
    <row r="194" spans="1:6" x14ac:dyDescent="0.25">
      <c r="A194">
        <v>191</v>
      </c>
      <c r="B194" t="s">
        <v>220</v>
      </c>
      <c r="C194" s="4">
        <v>0</v>
      </c>
      <c r="D194">
        <v>0</v>
      </c>
      <c r="E194" t="s">
        <v>212</v>
      </c>
      <c r="F194" t="s">
        <v>215</v>
      </c>
    </row>
    <row r="195" spans="1:6" x14ac:dyDescent="0.25">
      <c r="A195">
        <v>192</v>
      </c>
      <c r="B195" t="s">
        <v>220</v>
      </c>
      <c r="C195" s="4">
        <v>0</v>
      </c>
      <c r="D195">
        <v>0</v>
      </c>
      <c r="E195" t="s">
        <v>212</v>
      </c>
      <c r="F195" t="s">
        <v>215</v>
      </c>
    </row>
    <row r="196" spans="1:6" x14ac:dyDescent="0.25">
      <c r="A196">
        <v>193</v>
      </c>
      <c r="B196" t="s">
        <v>220</v>
      </c>
      <c r="C196" s="4">
        <v>0</v>
      </c>
      <c r="D196">
        <v>0</v>
      </c>
      <c r="E196" t="s">
        <v>212</v>
      </c>
      <c r="F196" t="s">
        <v>215</v>
      </c>
    </row>
    <row r="197" spans="1:6" x14ac:dyDescent="0.25">
      <c r="A197">
        <v>194</v>
      </c>
      <c r="B197" t="s">
        <v>220</v>
      </c>
      <c r="C197" s="4">
        <v>0</v>
      </c>
      <c r="D197">
        <v>0</v>
      </c>
      <c r="E197" t="s">
        <v>212</v>
      </c>
      <c r="F197" t="s">
        <v>215</v>
      </c>
    </row>
    <row r="198" spans="1:6" x14ac:dyDescent="0.25">
      <c r="A198">
        <v>195</v>
      </c>
      <c r="B198" t="s">
        <v>220</v>
      </c>
      <c r="C198" s="4">
        <v>0</v>
      </c>
      <c r="D198">
        <v>0</v>
      </c>
      <c r="E198" t="s">
        <v>212</v>
      </c>
      <c r="F198" t="s">
        <v>215</v>
      </c>
    </row>
    <row r="199" spans="1:6" x14ac:dyDescent="0.25">
      <c r="A199">
        <v>196</v>
      </c>
      <c r="B199" t="s">
        <v>220</v>
      </c>
      <c r="C199" s="4">
        <v>0</v>
      </c>
      <c r="D199">
        <v>0</v>
      </c>
      <c r="E199" t="s">
        <v>212</v>
      </c>
      <c r="F199" t="s">
        <v>215</v>
      </c>
    </row>
    <row r="200" spans="1:6" x14ac:dyDescent="0.25">
      <c r="A200">
        <v>197</v>
      </c>
      <c r="B200" t="s">
        <v>220</v>
      </c>
      <c r="C200" s="4">
        <v>0</v>
      </c>
      <c r="D200">
        <v>0</v>
      </c>
      <c r="E200" t="s">
        <v>212</v>
      </c>
      <c r="F200" t="s">
        <v>215</v>
      </c>
    </row>
    <row r="201" spans="1:6" x14ac:dyDescent="0.25">
      <c r="A201">
        <v>198</v>
      </c>
      <c r="B201" t="s">
        <v>220</v>
      </c>
      <c r="C201" s="4">
        <v>0</v>
      </c>
      <c r="D201">
        <v>0</v>
      </c>
      <c r="E201" t="s">
        <v>212</v>
      </c>
      <c r="F201" t="s">
        <v>215</v>
      </c>
    </row>
    <row r="202" spans="1:6" x14ac:dyDescent="0.25">
      <c r="A202">
        <v>199</v>
      </c>
      <c r="B202" t="s">
        <v>220</v>
      </c>
      <c r="C202" s="4">
        <v>0</v>
      </c>
      <c r="D202">
        <v>0</v>
      </c>
      <c r="E202" t="s">
        <v>212</v>
      </c>
      <c r="F202" t="s">
        <v>215</v>
      </c>
    </row>
    <row r="203" spans="1:6" x14ac:dyDescent="0.25">
      <c r="A203">
        <v>200</v>
      </c>
      <c r="B203" t="s">
        <v>220</v>
      </c>
      <c r="C203" s="4">
        <v>0</v>
      </c>
      <c r="D203">
        <v>0</v>
      </c>
      <c r="E203" t="s">
        <v>212</v>
      </c>
      <c r="F203" t="s">
        <v>215</v>
      </c>
    </row>
    <row r="204" spans="1:6" x14ac:dyDescent="0.25">
      <c r="A204">
        <v>201</v>
      </c>
      <c r="B204" t="s">
        <v>220</v>
      </c>
      <c r="C204" s="4">
        <v>0</v>
      </c>
      <c r="D204">
        <v>0</v>
      </c>
      <c r="E204" t="s">
        <v>212</v>
      </c>
      <c r="F204" t="s">
        <v>215</v>
      </c>
    </row>
    <row r="205" spans="1:6" x14ac:dyDescent="0.25">
      <c r="A205">
        <v>202</v>
      </c>
      <c r="B205" t="s">
        <v>220</v>
      </c>
      <c r="C205" s="4">
        <v>0</v>
      </c>
      <c r="D205">
        <v>0</v>
      </c>
      <c r="E205" t="s">
        <v>212</v>
      </c>
      <c r="F205" t="s">
        <v>215</v>
      </c>
    </row>
    <row r="206" spans="1:6" x14ac:dyDescent="0.25">
      <c r="A206">
        <v>203</v>
      </c>
      <c r="B206" t="s">
        <v>741</v>
      </c>
      <c r="C206" s="4">
        <v>0</v>
      </c>
      <c r="D206">
        <v>0</v>
      </c>
      <c r="E206" t="s">
        <v>212</v>
      </c>
      <c r="F206" t="s">
        <v>215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206"/>
  <sheetViews>
    <sheetView topLeftCell="A3" workbookViewId="0">
      <selection activeCell="A3" sqref="A3"/>
    </sheetView>
  </sheetViews>
  <sheetFormatPr baseColWidth="10" defaultColWidth="9.140625" defaultRowHeight="15" x14ac:dyDescent="0.25"/>
  <cols>
    <col min="1" max="1" width="4"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178</v>
      </c>
      <c r="C2" t="s">
        <v>179</v>
      </c>
      <c r="D2" t="s">
        <v>180</v>
      </c>
      <c r="E2" t="s">
        <v>181</v>
      </c>
      <c r="F2" t="s">
        <v>182</v>
      </c>
    </row>
    <row r="3" spans="1:6" x14ac:dyDescent="0.25">
      <c r="A3" s="1" t="s">
        <v>98</v>
      </c>
      <c r="B3" s="1" t="s">
        <v>183</v>
      </c>
      <c r="C3" s="1" t="s">
        <v>184</v>
      </c>
      <c r="D3" s="1" t="s">
        <v>185</v>
      </c>
      <c r="E3" s="1" t="s">
        <v>186</v>
      </c>
      <c r="F3" s="1" t="s">
        <v>187</v>
      </c>
    </row>
    <row r="4" spans="1:6" x14ac:dyDescent="0.25">
      <c r="A4">
        <v>1</v>
      </c>
      <c r="B4" t="s">
        <v>221</v>
      </c>
      <c r="C4">
        <v>0</v>
      </c>
      <c r="D4">
        <v>0</v>
      </c>
      <c r="E4" t="s">
        <v>212</v>
      </c>
      <c r="F4" t="s">
        <v>215</v>
      </c>
    </row>
    <row r="5" spans="1:6" x14ac:dyDescent="0.25">
      <c r="A5">
        <v>2</v>
      </c>
      <c r="B5" t="s">
        <v>221</v>
      </c>
      <c r="C5">
        <v>0</v>
      </c>
      <c r="D5">
        <v>0</v>
      </c>
      <c r="E5" t="s">
        <v>212</v>
      </c>
      <c r="F5" t="s">
        <v>215</v>
      </c>
    </row>
    <row r="6" spans="1:6" x14ac:dyDescent="0.25">
      <c r="A6">
        <v>3</v>
      </c>
      <c r="B6" t="s">
        <v>221</v>
      </c>
      <c r="C6">
        <v>0</v>
      </c>
      <c r="D6">
        <v>0</v>
      </c>
      <c r="E6" t="s">
        <v>212</v>
      </c>
      <c r="F6" t="s">
        <v>215</v>
      </c>
    </row>
    <row r="7" spans="1:6" x14ac:dyDescent="0.25">
      <c r="A7">
        <v>4</v>
      </c>
      <c r="B7" t="s">
        <v>221</v>
      </c>
      <c r="C7">
        <v>0</v>
      </c>
      <c r="D7">
        <v>0</v>
      </c>
      <c r="E7" t="s">
        <v>212</v>
      </c>
      <c r="F7" t="s">
        <v>215</v>
      </c>
    </row>
    <row r="8" spans="1:6" x14ac:dyDescent="0.25">
      <c r="A8">
        <v>5</v>
      </c>
      <c r="B8" t="s">
        <v>221</v>
      </c>
      <c r="C8">
        <v>0</v>
      </c>
      <c r="D8">
        <v>0</v>
      </c>
      <c r="E8" t="s">
        <v>212</v>
      </c>
      <c r="F8" t="s">
        <v>215</v>
      </c>
    </row>
    <row r="9" spans="1:6" x14ac:dyDescent="0.25">
      <c r="A9">
        <v>6</v>
      </c>
      <c r="B9" t="s">
        <v>221</v>
      </c>
      <c r="C9">
        <v>0</v>
      </c>
      <c r="D9">
        <v>0</v>
      </c>
      <c r="E9" t="s">
        <v>212</v>
      </c>
      <c r="F9" t="s">
        <v>215</v>
      </c>
    </row>
    <row r="10" spans="1:6" x14ac:dyDescent="0.25">
      <c r="A10">
        <v>7</v>
      </c>
      <c r="B10" t="s">
        <v>221</v>
      </c>
      <c r="C10">
        <v>0</v>
      </c>
      <c r="D10">
        <v>0</v>
      </c>
      <c r="E10" t="s">
        <v>212</v>
      </c>
      <c r="F10" t="s">
        <v>215</v>
      </c>
    </row>
    <row r="11" spans="1:6" x14ac:dyDescent="0.25">
      <c r="A11">
        <v>8</v>
      </c>
      <c r="B11" t="s">
        <v>221</v>
      </c>
      <c r="C11">
        <v>0</v>
      </c>
      <c r="D11">
        <v>0</v>
      </c>
      <c r="E11" t="s">
        <v>212</v>
      </c>
      <c r="F11" t="s">
        <v>215</v>
      </c>
    </row>
    <row r="12" spans="1:6" x14ac:dyDescent="0.25">
      <c r="A12">
        <v>9</v>
      </c>
      <c r="B12" t="s">
        <v>221</v>
      </c>
      <c r="C12">
        <v>0</v>
      </c>
      <c r="D12">
        <v>0</v>
      </c>
      <c r="E12" t="s">
        <v>212</v>
      </c>
      <c r="F12" t="s">
        <v>215</v>
      </c>
    </row>
    <row r="13" spans="1:6" x14ac:dyDescent="0.25">
      <c r="A13">
        <v>10</v>
      </c>
      <c r="B13" t="s">
        <v>221</v>
      </c>
      <c r="C13">
        <v>0</v>
      </c>
      <c r="D13">
        <v>0</v>
      </c>
      <c r="E13" t="s">
        <v>212</v>
      </c>
      <c r="F13" t="s">
        <v>215</v>
      </c>
    </row>
    <row r="14" spans="1:6" x14ac:dyDescent="0.25">
      <c r="A14">
        <v>11</v>
      </c>
      <c r="B14" t="s">
        <v>221</v>
      </c>
      <c r="C14">
        <v>0</v>
      </c>
      <c r="D14">
        <v>0</v>
      </c>
      <c r="E14" t="s">
        <v>212</v>
      </c>
      <c r="F14" t="s">
        <v>215</v>
      </c>
    </row>
    <row r="15" spans="1:6" x14ac:dyDescent="0.25">
      <c r="A15">
        <v>12</v>
      </c>
      <c r="B15" t="s">
        <v>221</v>
      </c>
      <c r="C15">
        <v>0</v>
      </c>
      <c r="D15">
        <v>0</v>
      </c>
      <c r="E15" t="s">
        <v>212</v>
      </c>
      <c r="F15" t="s">
        <v>215</v>
      </c>
    </row>
    <row r="16" spans="1:6" x14ac:dyDescent="0.25">
      <c r="A16">
        <v>13</v>
      </c>
      <c r="B16" t="s">
        <v>221</v>
      </c>
      <c r="C16">
        <v>0</v>
      </c>
      <c r="D16">
        <v>0</v>
      </c>
      <c r="E16" t="s">
        <v>212</v>
      </c>
      <c r="F16" t="s">
        <v>215</v>
      </c>
    </row>
    <row r="17" spans="1:6" x14ac:dyDescent="0.25">
      <c r="A17">
        <v>14</v>
      </c>
      <c r="B17" t="s">
        <v>221</v>
      </c>
      <c r="C17">
        <v>0</v>
      </c>
      <c r="D17">
        <v>0</v>
      </c>
      <c r="E17" t="s">
        <v>212</v>
      </c>
      <c r="F17" t="s">
        <v>215</v>
      </c>
    </row>
    <row r="18" spans="1:6" x14ac:dyDescent="0.25">
      <c r="A18">
        <v>15</v>
      </c>
      <c r="B18" t="s">
        <v>221</v>
      </c>
      <c r="C18">
        <v>0</v>
      </c>
      <c r="D18">
        <v>0</v>
      </c>
      <c r="E18" t="s">
        <v>212</v>
      </c>
      <c r="F18" t="s">
        <v>215</v>
      </c>
    </row>
    <row r="19" spans="1:6" x14ac:dyDescent="0.25">
      <c r="A19">
        <v>16</v>
      </c>
      <c r="B19" t="s">
        <v>221</v>
      </c>
      <c r="C19">
        <v>0</v>
      </c>
      <c r="D19">
        <v>0</v>
      </c>
      <c r="E19" t="s">
        <v>212</v>
      </c>
      <c r="F19" t="s">
        <v>215</v>
      </c>
    </row>
    <row r="20" spans="1:6" x14ac:dyDescent="0.25">
      <c r="A20">
        <v>17</v>
      </c>
      <c r="B20" t="s">
        <v>221</v>
      </c>
      <c r="C20">
        <v>0</v>
      </c>
      <c r="D20">
        <v>0</v>
      </c>
      <c r="E20" t="s">
        <v>212</v>
      </c>
      <c r="F20" t="s">
        <v>215</v>
      </c>
    </row>
    <row r="21" spans="1:6" x14ac:dyDescent="0.25">
      <c r="A21">
        <v>18</v>
      </c>
      <c r="B21" t="s">
        <v>221</v>
      </c>
      <c r="C21">
        <v>0</v>
      </c>
      <c r="D21">
        <v>0</v>
      </c>
      <c r="E21" t="s">
        <v>212</v>
      </c>
      <c r="F21" t="s">
        <v>215</v>
      </c>
    </row>
    <row r="22" spans="1:6" x14ac:dyDescent="0.25">
      <c r="A22">
        <v>19</v>
      </c>
      <c r="B22" t="s">
        <v>221</v>
      </c>
      <c r="C22">
        <v>0</v>
      </c>
      <c r="D22">
        <v>0</v>
      </c>
      <c r="E22" t="s">
        <v>212</v>
      </c>
      <c r="F22" t="s">
        <v>215</v>
      </c>
    </row>
    <row r="23" spans="1:6" x14ac:dyDescent="0.25">
      <c r="A23">
        <v>20</v>
      </c>
      <c r="B23" t="s">
        <v>221</v>
      </c>
      <c r="C23">
        <v>0</v>
      </c>
      <c r="D23">
        <v>0</v>
      </c>
      <c r="E23" t="s">
        <v>212</v>
      </c>
      <c r="F23" t="s">
        <v>215</v>
      </c>
    </row>
    <row r="24" spans="1:6" x14ac:dyDescent="0.25">
      <c r="A24">
        <v>21</v>
      </c>
      <c r="B24" t="s">
        <v>221</v>
      </c>
      <c r="C24">
        <v>0</v>
      </c>
      <c r="D24">
        <v>0</v>
      </c>
      <c r="E24" t="s">
        <v>212</v>
      </c>
      <c r="F24" t="s">
        <v>215</v>
      </c>
    </row>
    <row r="25" spans="1:6" x14ac:dyDescent="0.25">
      <c r="A25">
        <v>22</v>
      </c>
      <c r="B25" t="s">
        <v>221</v>
      </c>
      <c r="C25">
        <v>0</v>
      </c>
      <c r="D25">
        <v>0</v>
      </c>
      <c r="E25" t="s">
        <v>212</v>
      </c>
      <c r="F25" t="s">
        <v>215</v>
      </c>
    </row>
    <row r="26" spans="1:6" x14ac:dyDescent="0.25">
      <c r="A26">
        <v>23</v>
      </c>
      <c r="B26" t="s">
        <v>221</v>
      </c>
      <c r="C26">
        <v>0</v>
      </c>
      <c r="D26">
        <v>0</v>
      </c>
      <c r="E26" t="s">
        <v>212</v>
      </c>
      <c r="F26" t="s">
        <v>215</v>
      </c>
    </row>
    <row r="27" spans="1:6" x14ac:dyDescent="0.25">
      <c r="A27">
        <v>24</v>
      </c>
      <c r="B27" t="s">
        <v>221</v>
      </c>
      <c r="C27">
        <v>0</v>
      </c>
      <c r="D27">
        <v>0</v>
      </c>
      <c r="E27" t="s">
        <v>212</v>
      </c>
      <c r="F27" t="s">
        <v>215</v>
      </c>
    </row>
    <row r="28" spans="1:6" x14ac:dyDescent="0.25">
      <c r="A28">
        <v>25</v>
      </c>
      <c r="B28" t="s">
        <v>221</v>
      </c>
      <c r="C28">
        <v>0</v>
      </c>
      <c r="D28">
        <v>0</v>
      </c>
      <c r="E28" t="s">
        <v>212</v>
      </c>
      <c r="F28" t="s">
        <v>215</v>
      </c>
    </row>
    <row r="29" spans="1:6" x14ac:dyDescent="0.25">
      <c r="A29">
        <v>26</v>
      </c>
      <c r="B29" t="s">
        <v>221</v>
      </c>
      <c r="C29">
        <v>0</v>
      </c>
      <c r="D29">
        <v>0</v>
      </c>
      <c r="E29" t="s">
        <v>212</v>
      </c>
      <c r="F29" t="s">
        <v>215</v>
      </c>
    </row>
    <row r="30" spans="1:6" x14ac:dyDescent="0.25">
      <c r="A30">
        <v>27</v>
      </c>
      <c r="B30" t="s">
        <v>221</v>
      </c>
      <c r="C30">
        <v>0</v>
      </c>
      <c r="D30">
        <v>0</v>
      </c>
      <c r="E30" t="s">
        <v>212</v>
      </c>
      <c r="F30" t="s">
        <v>215</v>
      </c>
    </row>
    <row r="31" spans="1:6" x14ac:dyDescent="0.25">
      <c r="A31">
        <v>28</v>
      </c>
      <c r="B31" t="s">
        <v>221</v>
      </c>
      <c r="C31">
        <v>0</v>
      </c>
      <c r="D31">
        <v>0</v>
      </c>
      <c r="E31" t="s">
        <v>212</v>
      </c>
      <c r="F31" t="s">
        <v>215</v>
      </c>
    </row>
    <row r="32" spans="1:6" x14ac:dyDescent="0.25">
      <c r="A32">
        <v>29</v>
      </c>
      <c r="B32" t="s">
        <v>221</v>
      </c>
      <c r="C32">
        <v>0</v>
      </c>
      <c r="D32">
        <v>0</v>
      </c>
      <c r="E32" t="s">
        <v>212</v>
      </c>
      <c r="F32" t="s">
        <v>215</v>
      </c>
    </row>
    <row r="33" spans="1:6" x14ac:dyDescent="0.25">
      <c r="A33">
        <v>30</v>
      </c>
      <c r="B33" t="s">
        <v>221</v>
      </c>
      <c r="C33">
        <v>0</v>
      </c>
      <c r="D33">
        <v>0</v>
      </c>
      <c r="E33" t="s">
        <v>212</v>
      </c>
      <c r="F33" t="s">
        <v>215</v>
      </c>
    </row>
    <row r="34" spans="1:6" x14ac:dyDescent="0.25">
      <c r="A34">
        <v>31</v>
      </c>
      <c r="B34" t="s">
        <v>221</v>
      </c>
      <c r="C34">
        <v>0</v>
      </c>
      <c r="D34">
        <v>0</v>
      </c>
      <c r="E34" t="s">
        <v>212</v>
      </c>
      <c r="F34" t="s">
        <v>215</v>
      </c>
    </row>
    <row r="35" spans="1:6" x14ac:dyDescent="0.25">
      <c r="A35">
        <v>32</v>
      </c>
      <c r="B35" t="s">
        <v>221</v>
      </c>
      <c r="C35">
        <v>0</v>
      </c>
      <c r="D35">
        <v>0</v>
      </c>
      <c r="E35" t="s">
        <v>212</v>
      </c>
      <c r="F35" t="s">
        <v>215</v>
      </c>
    </row>
    <row r="36" spans="1:6" x14ac:dyDescent="0.25">
      <c r="A36">
        <v>33</v>
      </c>
      <c r="B36" t="s">
        <v>221</v>
      </c>
      <c r="C36">
        <v>0</v>
      </c>
      <c r="D36">
        <v>0</v>
      </c>
      <c r="E36" t="s">
        <v>212</v>
      </c>
      <c r="F36" t="s">
        <v>215</v>
      </c>
    </row>
    <row r="37" spans="1:6" x14ac:dyDescent="0.25">
      <c r="A37">
        <v>34</v>
      </c>
      <c r="B37" t="s">
        <v>221</v>
      </c>
      <c r="C37">
        <v>0</v>
      </c>
      <c r="D37">
        <v>0</v>
      </c>
      <c r="E37" t="s">
        <v>212</v>
      </c>
      <c r="F37" t="s">
        <v>215</v>
      </c>
    </row>
    <row r="38" spans="1:6" x14ac:dyDescent="0.25">
      <c r="A38">
        <v>35</v>
      </c>
      <c r="B38" t="s">
        <v>221</v>
      </c>
      <c r="C38">
        <v>0</v>
      </c>
      <c r="D38">
        <v>0</v>
      </c>
      <c r="E38" t="s">
        <v>212</v>
      </c>
      <c r="F38" t="s">
        <v>215</v>
      </c>
    </row>
    <row r="39" spans="1:6" x14ac:dyDescent="0.25">
      <c r="A39">
        <v>36</v>
      </c>
      <c r="B39" t="s">
        <v>221</v>
      </c>
      <c r="C39">
        <v>0</v>
      </c>
      <c r="D39">
        <v>0</v>
      </c>
      <c r="E39" t="s">
        <v>212</v>
      </c>
      <c r="F39" t="s">
        <v>215</v>
      </c>
    </row>
    <row r="40" spans="1:6" x14ac:dyDescent="0.25">
      <c r="A40">
        <v>37</v>
      </c>
      <c r="B40" t="s">
        <v>221</v>
      </c>
      <c r="C40">
        <v>0</v>
      </c>
      <c r="D40">
        <v>0</v>
      </c>
      <c r="E40" t="s">
        <v>212</v>
      </c>
      <c r="F40" t="s">
        <v>215</v>
      </c>
    </row>
    <row r="41" spans="1:6" x14ac:dyDescent="0.25">
      <c r="A41">
        <v>38</v>
      </c>
      <c r="B41" t="s">
        <v>221</v>
      </c>
      <c r="C41">
        <v>0</v>
      </c>
      <c r="D41">
        <v>0</v>
      </c>
      <c r="E41" t="s">
        <v>212</v>
      </c>
      <c r="F41" t="s">
        <v>215</v>
      </c>
    </row>
    <row r="42" spans="1:6" x14ac:dyDescent="0.25">
      <c r="A42">
        <v>39</v>
      </c>
      <c r="B42" t="s">
        <v>221</v>
      </c>
      <c r="C42">
        <v>0</v>
      </c>
      <c r="D42">
        <v>0</v>
      </c>
      <c r="E42" t="s">
        <v>212</v>
      </c>
      <c r="F42" t="s">
        <v>215</v>
      </c>
    </row>
    <row r="43" spans="1:6" x14ac:dyDescent="0.25">
      <c r="A43">
        <v>40</v>
      </c>
      <c r="B43" t="s">
        <v>221</v>
      </c>
      <c r="C43">
        <v>0</v>
      </c>
      <c r="D43">
        <v>0</v>
      </c>
      <c r="E43" t="s">
        <v>212</v>
      </c>
      <c r="F43" t="s">
        <v>215</v>
      </c>
    </row>
    <row r="44" spans="1:6" x14ac:dyDescent="0.25">
      <c r="A44">
        <v>41</v>
      </c>
      <c r="B44" t="s">
        <v>221</v>
      </c>
      <c r="C44">
        <v>0</v>
      </c>
      <c r="D44">
        <v>0</v>
      </c>
      <c r="E44" t="s">
        <v>212</v>
      </c>
      <c r="F44" t="s">
        <v>215</v>
      </c>
    </row>
    <row r="45" spans="1:6" x14ac:dyDescent="0.25">
      <c r="A45">
        <v>42</v>
      </c>
      <c r="B45" t="s">
        <v>221</v>
      </c>
      <c r="C45">
        <v>0</v>
      </c>
      <c r="D45">
        <v>0</v>
      </c>
      <c r="E45" t="s">
        <v>212</v>
      </c>
      <c r="F45" t="s">
        <v>215</v>
      </c>
    </row>
    <row r="46" spans="1:6" x14ac:dyDescent="0.25">
      <c r="A46">
        <v>43</v>
      </c>
      <c r="B46" t="s">
        <v>221</v>
      </c>
      <c r="C46">
        <v>0</v>
      </c>
      <c r="D46">
        <v>0</v>
      </c>
      <c r="E46" t="s">
        <v>212</v>
      </c>
      <c r="F46" t="s">
        <v>215</v>
      </c>
    </row>
    <row r="47" spans="1:6" x14ac:dyDescent="0.25">
      <c r="A47">
        <v>44</v>
      </c>
      <c r="B47" t="s">
        <v>221</v>
      </c>
      <c r="C47">
        <v>0</v>
      </c>
      <c r="D47">
        <v>0</v>
      </c>
      <c r="E47" t="s">
        <v>212</v>
      </c>
      <c r="F47" t="s">
        <v>215</v>
      </c>
    </row>
    <row r="48" spans="1:6" x14ac:dyDescent="0.25">
      <c r="A48">
        <v>45</v>
      </c>
      <c r="B48" t="s">
        <v>221</v>
      </c>
      <c r="C48">
        <v>0</v>
      </c>
      <c r="D48">
        <v>0</v>
      </c>
      <c r="E48" t="s">
        <v>212</v>
      </c>
      <c r="F48" t="s">
        <v>215</v>
      </c>
    </row>
    <row r="49" spans="1:6" x14ac:dyDescent="0.25">
      <c r="A49">
        <v>46</v>
      </c>
      <c r="B49" t="s">
        <v>221</v>
      </c>
      <c r="C49">
        <v>0</v>
      </c>
      <c r="D49">
        <v>0</v>
      </c>
      <c r="E49" t="s">
        <v>212</v>
      </c>
      <c r="F49" t="s">
        <v>215</v>
      </c>
    </row>
    <row r="50" spans="1:6" x14ac:dyDescent="0.25">
      <c r="A50">
        <v>47</v>
      </c>
      <c r="B50" t="s">
        <v>221</v>
      </c>
      <c r="C50">
        <v>0</v>
      </c>
      <c r="D50">
        <v>0</v>
      </c>
      <c r="E50" t="s">
        <v>212</v>
      </c>
      <c r="F50" t="s">
        <v>215</v>
      </c>
    </row>
    <row r="51" spans="1:6" x14ac:dyDescent="0.25">
      <c r="A51">
        <v>48</v>
      </c>
      <c r="B51" t="s">
        <v>221</v>
      </c>
      <c r="C51">
        <v>0</v>
      </c>
      <c r="D51">
        <v>0</v>
      </c>
      <c r="E51" t="s">
        <v>212</v>
      </c>
      <c r="F51" t="s">
        <v>215</v>
      </c>
    </row>
    <row r="52" spans="1:6" x14ac:dyDescent="0.25">
      <c r="A52">
        <v>49</v>
      </c>
      <c r="B52" t="s">
        <v>221</v>
      </c>
      <c r="C52">
        <v>0</v>
      </c>
      <c r="D52">
        <v>0</v>
      </c>
      <c r="E52" t="s">
        <v>212</v>
      </c>
      <c r="F52" t="s">
        <v>215</v>
      </c>
    </row>
    <row r="53" spans="1:6" x14ac:dyDescent="0.25">
      <c r="A53">
        <v>50</v>
      </c>
      <c r="B53" t="s">
        <v>221</v>
      </c>
      <c r="C53">
        <v>0</v>
      </c>
      <c r="D53">
        <v>0</v>
      </c>
      <c r="E53" t="s">
        <v>212</v>
      </c>
      <c r="F53" t="s">
        <v>215</v>
      </c>
    </row>
    <row r="54" spans="1:6" x14ac:dyDescent="0.25">
      <c r="A54">
        <v>51</v>
      </c>
      <c r="B54" t="s">
        <v>221</v>
      </c>
      <c r="C54">
        <v>0</v>
      </c>
      <c r="D54">
        <v>0</v>
      </c>
      <c r="E54" t="s">
        <v>212</v>
      </c>
      <c r="F54" t="s">
        <v>215</v>
      </c>
    </row>
    <row r="55" spans="1:6" x14ac:dyDescent="0.25">
      <c r="A55">
        <v>52</v>
      </c>
      <c r="B55" t="s">
        <v>221</v>
      </c>
      <c r="C55">
        <v>0</v>
      </c>
      <c r="D55">
        <v>0</v>
      </c>
      <c r="E55" t="s">
        <v>212</v>
      </c>
      <c r="F55" t="s">
        <v>215</v>
      </c>
    </row>
    <row r="56" spans="1:6" x14ac:dyDescent="0.25">
      <c r="A56">
        <v>53</v>
      </c>
      <c r="B56" t="s">
        <v>221</v>
      </c>
      <c r="C56">
        <v>0</v>
      </c>
      <c r="D56">
        <v>0</v>
      </c>
      <c r="E56" t="s">
        <v>212</v>
      </c>
      <c r="F56" t="s">
        <v>215</v>
      </c>
    </row>
    <row r="57" spans="1:6" x14ac:dyDescent="0.25">
      <c r="A57">
        <v>54</v>
      </c>
      <c r="B57" t="s">
        <v>221</v>
      </c>
      <c r="C57">
        <v>0</v>
      </c>
      <c r="D57">
        <v>0</v>
      </c>
      <c r="E57" t="s">
        <v>212</v>
      </c>
      <c r="F57" t="s">
        <v>215</v>
      </c>
    </row>
    <row r="58" spans="1:6" x14ac:dyDescent="0.25">
      <c r="A58">
        <v>55</v>
      </c>
      <c r="B58" t="s">
        <v>221</v>
      </c>
      <c r="C58">
        <v>0</v>
      </c>
      <c r="D58">
        <v>0</v>
      </c>
      <c r="E58" t="s">
        <v>212</v>
      </c>
      <c r="F58" t="s">
        <v>215</v>
      </c>
    </row>
    <row r="59" spans="1:6" x14ac:dyDescent="0.25">
      <c r="A59">
        <v>56</v>
      </c>
      <c r="B59" t="s">
        <v>221</v>
      </c>
      <c r="C59">
        <v>0</v>
      </c>
      <c r="D59">
        <v>0</v>
      </c>
      <c r="E59" t="s">
        <v>212</v>
      </c>
      <c r="F59" t="s">
        <v>215</v>
      </c>
    </row>
    <row r="60" spans="1:6" x14ac:dyDescent="0.25">
      <c r="A60">
        <v>57</v>
      </c>
      <c r="B60" t="s">
        <v>221</v>
      </c>
      <c r="C60">
        <v>0</v>
      </c>
      <c r="D60">
        <v>0</v>
      </c>
      <c r="E60" t="s">
        <v>212</v>
      </c>
      <c r="F60" t="s">
        <v>215</v>
      </c>
    </row>
    <row r="61" spans="1:6" x14ac:dyDescent="0.25">
      <c r="A61">
        <v>58</v>
      </c>
      <c r="B61" t="s">
        <v>221</v>
      </c>
      <c r="C61">
        <v>0</v>
      </c>
      <c r="D61">
        <v>0</v>
      </c>
      <c r="E61" t="s">
        <v>212</v>
      </c>
      <c r="F61" t="s">
        <v>215</v>
      </c>
    </row>
    <row r="62" spans="1:6" x14ac:dyDescent="0.25">
      <c r="A62">
        <v>59</v>
      </c>
      <c r="B62" t="s">
        <v>221</v>
      </c>
      <c r="C62">
        <v>0</v>
      </c>
      <c r="D62">
        <v>0</v>
      </c>
      <c r="E62" t="s">
        <v>212</v>
      </c>
      <c r="F62" t="s">
        <v>215</v>
      </c>
    </row>
    <row r="63" spans="1:6" x14ac:dyDescent="0.25">
      <c r="A63">
        <v>60</v>
      </c>
      <c r="B63" t="s">
        <v>221</v>
      </c>
      <c r="C63">
        <v>0</v>
      </c>
      <c r="D63">
        <v>0</v>
      </c>
      <c r="E63" t="s">
        <v>212</v>
      </c>
      <c r="F63" t="s">
        <v>215</v>
      </c>
    </row>
    <row r="64" spans="1:6" x14ac:dyDescent="0.25">
      <c r="A64">
        <v>61</v>
      </c>
      <c r="B64" t="s">
        <v>221</v>
      </c>
      <c r="C64">
        <v>0</v>
      </c>
      <c r="D64">
        <v>0</v>
      </c>
      <c r="E64" t="s">
        <v>212</v>
      </c>
      <c r="F64" t="s">
        <v>215</v>
      </c>
    </row>
    <row r="65" spans="1:6" x14ac:dyDescent="0.25">
      <c r="A65">
        <v>62</v>
      </c>
      <c r="B65" t="s">
        <v>221</v>
      </c>
      <c r="C65">
        <v>0</v>
      </c>
      <c r="D65">
        <v>0</v>
      </c>
      <c r="E65" t="s">
        <v>212</v>
      </c>
      <c r="F65" t="s">
        <v>215</v>
      </c>
    </row>
    <row r="66" spans="1:6" x14ac:dyDescent="0.25">
      <c r="A66">
        <v>63</v>
      </c>
      <c r="B66" t="s">
        <v>221</v>
      </c>
      <c r="C66">
        <v>0</v>
      </c>
      <c r="D66">
        <v>0</v>
      </c>
      <c r="E66" t="s">
        <v>212</v>
      </c>
      <c r="F66" t="s">
        <v>215</v>
      </c>
    </row>
    <row r="67" spans="1:6" x14ac:dyDescent="0.25">
      <c r="A67">
        <v>64</v>
      </c>
      <c r="B67" t="s">
        <v>221</v>
      </c>
      <c r="C67">
        <v>0</v>
      </c>
      <c r="D67">
        <v>0</v>
      </c>
      <c r="E67" t="s">
        <v>212</v>
      </c>
      <c r="F67" t="s">
        <v>215</v>
      </c>
    </row>
    <row r="68" spans="1:6" x14ac:dyDescent="0.25">
      <c r="A68">
        <v>65</v>
      </c>
      <c r="B68" t="s">
        <v>221</v>
      </c>
      <c r="C68">
        <v>0</v>
      </c>
      <c r="D68">
        <v>0</v>
      </c>
      <c r="E68" t="s">
        <v>212</v>
      </c>
      <c r="F68" t="s">
        <v>215</v>
      </c>
    </row>
    <row r="69" spans="1:6" x14ac:dyDescent="0.25">
      <c r="A69">
        <v>66</v>
      </c>
      <c r="B69" t="s">
        <v>221</v>
      </c>
      <c r="C69">
        <v>0</v>
      </c>
      <c r="D69">
        <v>0</v>
      </c>
      <c r="E69" t="s">
        <v>212</v>
      </c>
      <c r="F69" t="s">
        <v>215</v>
      </c>
    </row>
    <row r="70" spans="1:6" x14ac:dyDescent="0.25">
      <c r="A70">
        <v>67</v>
      </c>
      <c r="B70" t="s">
        <v>221</v>
      </c>
      <c r="C70">
        <v>0</v>
      </c>
      <c r="D70">
        <v>0</v>
      </c>
      <c r="E70" t="s">
        <v>212</v>
      </c>
      <c r="F70" t="s">
        <v>215</v>
      </c>
    </row>
    <row r="71" spans="1:6" x14ac:dyDescent="0.25">
      <c r="A71">
        <v>68</v>
      </c>
      <c r="B71" t="s">
        <v>221</v>
      </c>
      <c r="C71">
        <v>0</v>
      </c>
      <c r="D71">
        <v>0</v>
      </c>
      <c r="E71" t="s">
        <v>212</v>
      </c>
      <c r="F71" t="s">
        <v>215</v>
      </c>
    </row>
    <row r="72" spans="1:6" x14ac:dyDescent="0.25">
      <c r="A72">
        <v>69</v>
      </c>
      <c r="B72" t="s">
        <v>221</v>
      </c>
      <c r="C72">
        <v>0</v>
      </c>
      <c r="D72">
        <v>0</v>
      </c>
      <c r="E72" t="s">
        <v>212</v>
      </c>
      <c r="F72" t="s">
        <v>215</v>
      </c>
    </row>
    <row r="73" spans="1:6" x14ac:dyDescent="0.25">
      <c r="A73">
        <v>70</v>
      </c>
      <c r="B73" t="s">
        <v>221</v>
      </c>
      <c r="C73">
        <v>0</v>
      </c>
      <c r="D73">
        <v>0</v>
      </c>
      <c r="E73" t="s">
        <v>212</v>
      </c>
      <c r="F73" t="s">
        <v>215</v>
      </c>
    </row>
    <row r="74" spans="1:6" x14ac:dyDescent="0.25">
      <c r="A74">
        <v>71</v>
      </c>
      <c r="B74" t="s">
        <v>221</v>
      </c>
      <c r="C74">
        <v>0</v>
      </c>
      <c r="D74">
        <v>0</v>
      </c>
      <c r="E74" t="s">
        <v>212</v>
      </c>
      <c r="F74" t="s">
        <v>215</v>
      </c>
    </row>
    <row r="75" spans="1:6" x14ac:dyDescent="0.25">
      <c r="A75">
        <v>72</v>
      </c>
      <c r="B75" t="s">
        <v>221</v>
      </c>
      <c r="C75">
        <v>0</v>
      </c>
      <c r="D75">
        <v>0</v>
      </c>
      <c r="E75" t="s">
        <v>212</v>
      </c>
      <c r="F75" t="s">
        <v>215</v>
      </c>
    </row>
    <row r="76" spans="1:6" x14ac:dyDescent="0.25">
      <c r="A76">
        <v>73</v>
      </c>
      <c r="B76" t="s">
        <v>221</v>
      </c>
      <c r="C76">
        <v>0</v>
      </c>
      <c r="D76">
        <v>0</v>
      </c>
      <c r="E76" t="s">
        <v>212</v>
      </c>
      <c r="F76" t="s">
        <v>215</v>
      </c>
    </row>
    <row r="77" spans="1:6" x14ac:dyDescent="0.25">
      <c r="A77">
        <v>74</v>
      </c>
      <c r="B77" t="s">
        <v>221</v>
      </c>
      <c r="C77">
        <v>0</v>
      </c>
      <c r="D77">
        <v>0</v>
      </c>
      <c r="E77" t="s">
        <v>212</v>
      </c>
      <c r="F77" t="s">
        <v>215</v>
      </c>
    </row>
    <row r="78" spans="1:6" x14ac:dyDescent="0.25">
      <c r="A78">
        <v>75</v>
      </c>
      <c r="B78" t="s">
        <v>221</v>
      </c>
      <c r="C78">
        <v>0</v>
      </c>
      <c r="D78">
        <v>0</v>
      </c>
      <c r="E78" t="s">
        <v>212</v>
      </c>
      <c r="F78" t="s">
        <v>215</v>
      </c>
    </row>
    <row r="79" spans="1:6" x14ac:dyDescent="0.25">
      <c r="A79">
        <v>76</v>
      </c>
      <c r="B79" t="s">
        <v>221</v>
      </c>
      <c r="C79">
        <v>0</v>
      </c>
      <c r="D79">
        <v>0</v>
      </c>
      <c r="E79" t="s">
        <v>212</v>
      </c>
      <c r="F79" t="s">
        <v>215</v>
      </c>
    </row>
    <row r="80" spans="1:6" x14ac:dyDescent="0.25">
      <c r="A80">
        <v>77</v>
      </c>
      <c r="B80" t="s">
        <v>221</v>
      </c>
      <c r="C80">
        <v>0</v>
      </c>
      <c r="D80">
        <v>0</v>
      </c>
      <c r="E80" t="s">
        <v>212</v>
      </c>
      <c r="F80" t="s">
        <v>215</v>
      </c>
    </row>
    <row r="81" spans="1:6" x14ac:dyDescent="0.25">
      <c r="A81">
        <v>78</v>
      </c>
      <c r="B81" t="s">
        <v>221</v>
      </c>
      <c r="C81">
        <v>0</v>
      </c>
      <c r="D81">
        <v>0</v>
      </c>
      <c r="E81" t="s">
        <v>212</v>
      </c>
      <c r="F81" t="s">
        <v>215</v>
      </c>
    </row>
    <row r="82" spans="1:6" x14ac:dyDescent="0.25">
      <c r="A82">
        <v>79</v>
      </c>
      <c r="B82" t="s">
        <v>221</v>
      </c>
      <c r="C82">
        <v>0</v>
      </c>
      <c r="D82">
        <v>0</v>
      </c>
      <c r="E82" t="s">
        <v>212</v>
      </c>
      <c r="F82" t="s">
        <v>215</v>
      </c>
    </row>
    <row r="83" spans="1:6" x14ac:dyDescent="0.25">
      <c r="A83">
        <v>80</v>
      </c>
      <c r="B83" t="s">
        <v>221</v>
      </c>
      <c r="C83">
        <v>0</v>
      </c>
      <c r="D83">
        <v>0</v>
      </c>
      <c r="E83" t="s">
        <v>212</v>
      </c>
      <c r="F83" t="s">
        <v>215</v>
      </c>
    </row>
    <row r="84" spans="1:6" x14ac:dyDescent="0.25">
      <c r="A84">
        <v>81</v>
      </c>
      <c r="B84" t="s">
        <v>221</v>
      </c>
      <c r="C84">
        <v>0</v>
      </c>
      <c r="D84">
        <v>0</v>
      </c>
      <c r="E84" t="s">
        <v>212</v>
      </c>
      <c r="F84" t="s">
        <v>215</v>
      </c>
    </row>
    <row r="85" spans="1:6" x14ac:dyDescent="0.25">
      <c r="A85">
        <v>82</v>
      </c>
      <c r="B85" t="s">
        <v>221</v>
      </c>
      <c r="C85">
        <v>0</v>
      </c>
      <c r="D85">
        <v>0</v>
      </c>
      <c r="E85" t="s">
        <v>212</v>
      </c>
      <c r="F85" t="s">
        <v>215</v>
      </c>
    </row>
    <row r="86" spans="1:6" x14ac:dyDescent="0.25">
      <c r="A86">
        <v>83</v>
      </c>
      <c r="B86" t="s">
        <v>221</v>
      </c>
      <c r="C86">
        <v>0</v>
      </c>
      <c r="D86">
        <v>0</v>
      </c>
      <c r="E86" t="s">
        <v>212</v>
      </c>
      <c r="F86" t="s">
        <v>215</v>
      </c>
    </row>
    <row r="87" spans="1:6" x14ac:dyDescent="0.25">
      <c r="A87">
        <v>84</v>
      </c>
      <c r="B87" t="s">
        <v>221</v>
      </c>
      <c r="C87">
        <v>0</v>
      </c>
      <c r="D87">
        <v>0</v>
      </c>
      <c r="E87" t="s">
        <v>212</v>
      </c>
      <c r="F87" t="s">
        <v>215</v>
      </c>
    </row>
    <row r="88" spans="1:6" x14ac:dyDescent="0.25">
      <c r="A88">
        <v>85</v>
      </c>
      <c r="B88" t="s">
        <v>221</v>
      </c>
      <c r="C88">
        <v>0</v>
      </c>
      <c r="D88">
        <v>0</v>
      </c>
      <c r="E88" t="s">
        <v>212</v>
      </c>
      <c r="F88" t="s">
        <v>215</v>
      </c>
    </row>
    <row r="89" spans="1:6" x14ac:dyDescent="0.25">
      <c r="A89">
        <v>86</v>
      </c>
      <c r="B89" t="s">
        <v>221</v>
      </c>
      <c r="C89">
        <v>0</v>
      </c>
      <c r="D89">
        <v>0</v>
      </c>
      <c r="E89" t="s">
        <v>212</v>
      </c>
      <c r="F89" t="s">
        <v>215</v>
      </c>
    </row>
    <row r="90" spans="1:6" x14ac:dyDescent="0.25">
      <c r="A90">
        <v>87</v>
      </c>
      <c r="B90" t="s">
        <v>221</v>
      </c>
      <c r="C90">
        <v>0</v>
      </c>
      <c r="D90">
        <v>0</v>
      </c>
      <c r="E90" t="s">
        <v>212</v>
      </c>
      <c r="F90" t="s">
        <v>215</v>
      </c>
    </row>
    <row r="91" spans="1:6" x14ac:dyDescent="0.25">
      <c r="A91">
        <v>88</v>
      </c>
      <c r="B91" t="s">
        <v>221</v>
      </c>
      <c r="C91">
        <v>0</v>
      </c>
      <c r="D91">
        <v>0</v>
      </c>
      <c r="E91" t="s">
        <v>212</v>
      </c>
      <c r="F91" t="s">
        <v>215</v>
      </c>
    </row>
    <row r="92" spans="1:6" x14ac:dyDescent="0.25">
      <c r="A92">
        <v>89</v>
      </c>
      <c r="B92" t="s">
        <v>221</v>
      </c>
      <c r="C92">
        <v>0</v>
      </c>
      <c r="D92">
        <v>0</v>
      </c>
      <c r="E92" t="s">
        <v>212</v>
      </c>
      <c r="F92" t="s">
        <v>215</v>
      </c>
    </row>
    <row r="93" spans="1:6" x14ac:dyDescent="0.25">
      <c r="A93">
        <v>90</v>
      </c>
      <c r="B93" t="s">
        <v>221</v>
      </c>
      <c r="C93">
        <v>0</v>
      </c>
      <c r="D93">
        <v>0</v>
      </c>
      <c r="E93" t="s">
        <v>212</v>
      </c>
      <c r="F93" t="s">
        <v>215</v>
      </c>
    </row>
    <row r="94" spans="1:6" x14ac:dyDescent="0.25">
      <c r="A94">
        <v>91</v>
      </c>
      <c r="B94" t="s">
        <v>221</v>
      </c>
      <c r="C94">
        <v>0</v>
      </c>
      <c r="D94">
        <v>0</v>
      </c>
      <c r="E94" t="s">
        <v>212</v>
      </c>
      <c r="F94" t="s">
        <v>215</v>
      </c>
    </row>
    <row r="95" spans="1:6" x14ac:dyDescent="0.25">
      <c r="A95">
        <v>92</v>
      </c>
      <c r="B95" t="s">
        <v>221</v>
      </c>
      <c r="C95">
        <v>0</v>
      </c>
      <c r="D95">
        <v>0</v>
      </c>
      <c r="E95" t="s">
        <v>212</v>
      </c>
      <c r="F95" t="s">
        <v>215</v>
      </c>
    </row>
    <row r="96" spans="1:6" x14ac:dyDescent="0.25">
      <c r="A96">
        <v>93</v>
      </c>
      <c r="B96" t="s">
        <v>221</v>
      </c>
      <c r="C96">
        <v>0</v>
      </c>
      <c r="D96">
        <v>0</v>
      </c>
      <c r="E96" t="s">
        <v>212</v>
      </c>
      <c r="F96" t="s">
        <v>215</v>
      </c>
    </row>
    <row r="97" spans="1:6" x14ac:dyDescent="0.25">
      <c r="A97">
        <v>94</v>
      </c>
      <c r="B97" t="s">
        <v>221</v>
      </c>
      <c r="C97">
        <v>0</v>
      </c>
      <c r="D97">
        <v>0</v>
      </c>
      <c r="E97" t="s">
        <v>212</v>
      </c>
      <c r="F97" t="s">
        <v>215</v>
      </c>
    </row>
    <row r="98" spans="1:6" x14ac:dyDescent="0.25">
      <c r="A98">
        <v>95</v>
      </c>
      <c r="B98" t="s">
        <v>221</v>
      </c>
      <c r="C98">
        <v>0</v>
      </c>
      <c r="D98">
        <v>0</v>
      </c>
      <c r="E98" t="s">
        <v>212</v>
      </c>
      <c r="F98" t="s">
        <v>215</v>
      </c>
    </row>
    <row r="99" spans="1:6" x14ac:dyDescent="0.25">
      <c r="A99">
        <v>96</v>
      </c>
      <c r="B99" t="s">
        <v>221</v>
      </c>
      <c r="C99">
        <v>0</v>
      </c>
      <c r="D99">
        <v>0</v>
      </c>
      <c r="E99" t="s">
        <v>212</v>
      </c>
      <c r="F99" t="s">
        <v>215</v>
      </c>
    </row>
    <row r="100" spans="1:6" x14ac:dyDescent="0.25">
      <c r="A100">
        <v>97</v>
      </c>
      <c r="B100" t="s">
        <v>221</v>
      </c>
      <c r="C100">
        <v>0</v>
      </c>
      <c r="D100">
        <v>0</v>
      </c>
      <c r="E100" t="s">
        <v>212</v>
      </c>
      <c r="F100" t="s">
        <v>215</v>
      </c>
    </row>
    <row r="101" spans="1:6" x14ac:dyDescent="0.25">
      <c r="A101">
        <v>98</v>
      </c>
      <c r="B101" t="s">
        <v>221</v>
      </c>
      <c r="C101">
        <v>0</v>
      </c>
      <c r="D101">
        <v>0</v>
      </c>
      <c r="E101" t="s">
        <v>212</v>
      </c>
      <c r="F101" t="s">
        <v>215</v>
      </c>
    </row>
    <row r="102" spans="1:6" x14ac:dyDescent="0.25">
      <c r="A102">
        <v>99</v>
      </c>
      <c r="B102" t="s">
        <v>221</v>
      </c>
      <c r="C102">
        <v>0</v>
      </c>
      <c r="D102">
        <v>0</v>
      </c>
      <c r="E102" t="s">
        <v>212</v>
      </c>
      <c r="F102" t="s">
        <v>215</v>
      </c>
    </row>
    <row r="103" spans="1:6" x14ac:dyDescent="0.25">
      <c r="A103">
        <v>100</v>
      </c>
      <c r="B103" t="s">
        <v>221</v>
      </c>
      <c r="C103">
        <v>0</v>
      </c>
      <c r="D103">
        <v>0</v>
      </c>
      <c r="E103" t="s">
        <v>212</v>
      </c>
      <c r="F103" t="s">
        <v>215</v>
      </c>
    </row>
    <row r="104" spans="1:6" x14ac:dyDescent="0.25">
      <c r="A104">
        <v>101</v>
      </c>
      <c r="B104" t="s">
        <v>221</v>
      </c>
      <c r="C104">
        <v>0</v>
      </c>
      <c r="D104">
        <v>0</v>
      </c>
      <c r="E104" t="s">
        <v>212</v>
      </c>
      <c r="F104" t="s">
        <v>215</v>
      </c>
    </row>
    <row r="105" spans="1:6" x14ac:dyDescent="0.25">
      <c r="A105">
        <v>102</v>
      </c>
      <c r="B105" t="s">
        <v>221</v>
      </c>
      <c r="C105">
        <v>0</v>
      </c>
      <c r="D105">
        <v>0</v>
      </c>
      <c r="E105" t="s">
        <v>212</v>
      </c>
      <c r="F105" t="s">
        <v>215</v>
      </c>
    </row>
    <row r="106" spans="1:6" x14ac:dyDescent="0.25">
      <c r="A106">
        <v>103</v>
      </c>
      <c r="B106" t="s">
        <v>221</v>
      </c>
      <c r="C106">
        <v>0</v>
      </c>
      <c r="D106">
        <v>0</v>
      </c>
      <c r="E106" t="s">
        <v>212</v>
      </c>
      <c r="F106" t="s">
        <v>215</v>
      </c>
    </row>
    <row r="107" spans="1:6" x14ac:dyDescent="0.25">
      <c r="A107">
        <v>104</v>
      </c>
      <c r="B107" t="s">
        <v>221</v>
      </c>
      <c r="C107">
        <v>0</v>
      </c>
      <c r="D107">
        <v>0</v>
      </c>
      <c r="E107" t="s">
        <v>212</v>
      </c>
      <c r="F107" t="s">
        <v>215</v>
      </c>
    </row>
    <row r="108" spans="1:6" x14ac:dyDescent="0.25">
      <c r="A108">
        <v>105</v>
      </c>
      <c r="B108" t="s">
        <v>221</v>
      </c>
      <c r="C108">
        <v>0</v>
      </c>
      <c r="D108">
        <v>0</v>
      </c>
      <c r="E108" t="s">
        <v>212</v>
      </c>
      <c r="F108" t="s">
        <v>215</v>
      </c>
    </row>
    <row r="109" spans="1:6" x14ac:dyDescent="0.25">
      <c r="A109">
        <v>106</v>
      </c>
      <c r="B109" t="s">
        <v>221</v>
      </c>
      <c r="C109">
        <v>0</v>
      </c>
      <c r="D109">
        <v>0</v>
      </c>
      <c r="E109" t="s">
        <v>212</v>
      </c>
      <c r="F109" t="s">
        <v>215</v>
      </c>
    </row>
    <row r="110" spans="1:6" x14ac:dyDescent="0.25">
      <c r="A110">
        <v>107</v>
      </c>
      <c r="B110" t="s">
        <v>221</v>
      </c>
      <c r="C110">
        <v>0</v>
      </c>
      <c r="D110">
        <v>0</v>
      </c>
      <c r="E110" t="s">
        <v>212</v>
      </c>
      <c r="F110" t="s">
        <v>215</v>
      </c>
    </row>
    <row r="111" spans="1:6" x14ac:dyDescent="0.25">
      <c r="A111">
        <v>108</v>
      </c>
      <c r="B111" t="s">
        <v>221</v>
      </c>
      <c r="C111">
        <v>0</v>
      </c>
      <c r="D111">
        <v>0</v>
      </c>
      <c r="E111" t="s">
        <v>212</v>
      </c>
      <c r="F111" t="s">
        <v>215</v>
      </c>
    </row>
    <row r="112" spans="1:6" x14ac:dyDescent="0.25">
      <c r="A112">
        <v>109</v>
      </c>
      <c r="B112" t="s">
        <v>221</v>
      </c>
      <c r="C112">
        <v>0</v>
      </c>
      <c r="D112">
        <v>0</v>
      </c>
      <c r="E112" t="s">
        <v>212</v>
      </c>
      <c r="F112" t="s">
        <v>215</v>
      </c>
    </row>
    <row r="113" spans="1:6" x14ac:dyDescent="0.25">
      <c r="A113">
        <v>110</v>
      </c>
      <c r="B113" t="s">
        <v>221</v>
      </c>
      <c r="C113">
        <v>0</v>
      </c>
      <c r="D113">
        <v>0</v>
      </c>
      <c r="E113" t="s">
        <v>212</v>
      </c>
      <c r="F113" t="s">
        <v>215</v>
      </c>
    </row>
    <row r="114" spans="1:6" x14ac:dyDescent="0.25">
      <c r="A114">
        <v>111</v>
      </c>
      <c r="B114" t="s">
        <v>221</v>
      </c>
      <c r="C114">
        <v>0</v>
      </c>
      <c r="D114">
        <v>0</v>
      </c>
      <c r="E114" t="s">
        <v>212</v>
      </c>
      <c r="F114" t="s">
        <v>215</v>
      </c>
    </row>
    <row r="115" spans="1:6" x14ac:dyDescent="0.25">
      <c r="A115">
        <v>112</v>
      </c>
      <c r="B115" t="s">
        <v>221</v>
      </c>
      <c r="C115">
        <v>0</v>
      </c>
      <c r="D115">
        <v>0</v>
      </c>
      <c r="E115" t="s">
        <v>212</v>
      </c>
      <c r="F115" t="s">
        <v>215</v>
      </c>
    </row>
    <row r="116" spans="1:6" x14ac:dyDescent="0.25">
      <c r="A116">
        <v>113</v>
      </c>
      <c r="B116" t="s">
        <v>221</v>
      </c>
      <c r="C116">
        <v>0</v>
      </c>
      <c r="D116">
        <v>0</v>
      </c>
      <c r="E116" t="s">
        <v>212</v>
      </c>
      <c r="F116" t="s">
        <v>215</v>
      </c>
    </row>
    <row r="117" spans="1:6" x14ac:dyDescent="0.25">
      <c r="A117">
        <v>114</v>
      </c>
      <c r="B117" t="s">
        <v>221</v>
      </c>
      <c r="C117">
        <v>0</v>
      </c>
      <c r="D117">
        <v>0</v>
      </c>
      <c r="E117" t="s">
        <v>212</v>
      </c>
      <c r="F117" t="s">
        <v>215</v>
      </c>
    </row>
    <row r="118" spans="1:6" x14ac:dyDescent="0.25">
      <c r="A118">
        <v>115</v>
      </c>
      <c r="B118" t="s">
        <v>221</v>
      </c>
      <c r="C118">
        <v>0</v>
      </c>
      <c r="D118">
        <v>0</v>
      </c>
      <c r="E118" t="s">
        <v>212</v>
      </c>
      <c r="F118" t="s">
        <v>215</v>
      </c>
    </row>
    <row r="119" spans="1:6" x14ac:dyDescent="0.25">
      <c r="A119">
        <v>116</v>
      </c>
      <c r="B119" t="s">
        <v>221</v>
      </c>
      <c r="C119">
        <v>0</v>
      </c>
      <c r="D119">
        <v>0</v>
      </c>
      <c r="E119" t="s">
        <v>212</v>
      </c>
      <c r="F119" t="s">
        <v>215</v>
      </c>
    </row>
    <row r="120" spans="1:6" x14ac:dyDescent="0.25">
      <c r="A120">
        <v>117</v>
      </c>
      <c r="B120" t="s">
        <v>221</v>
      </c>
      <c r="C120">
        <v>0</v>
      </c>
      <c r="D120">
        <v>0</v>
      </c>
      <c r="E120" t="s">
        <v>212</v>
      </c>
      <c r="F120" t="s">
        <v>215</v>
      </c>
    </row>
    <row r="121" spans="1:6" x14ac:dyDescent="0.25">
      <c r="A121">
        <v>118</v>
      </c>
      <c r="B121" t="s">
        <v>221</v>
      </c>
      <c r="C121">
        <v>0</v>
      </c>
      <c r="D121">
        <v>0</v>
      </c>
      <c r="E121" t="s">
        <v>212</v>
      </c>
      <c r="F121" t="s">
        <v>215</v>
      </c>
    </row>
    <row r="122" spans="1:6" x14ac:dyDescent="0.25">
      <c r="A122">
        <v>119</v>
      </c>
      <c r="B122" t="s">
        <v>221</v>
      </c>
      <c r="C122">
        <v>0</v>
      </c>
      <c r="D122">
        <v>0</v>
      </c>
      <c r="E122" t="s">
        <v>212</v>
      </c>
      <c r="F122" t="s">
        <v>215</v>
      </c>
    </row>
    <row r="123" spans="1:6" x14ac:dyDescent="0.25">
      <c r="A123">
        <v>120</v>
      </c>
      <c r="B123" t="s">
        <v>221</v>
      </c>
      <c r="C123">
        <v>0</v>
      </c>
      <c r="D123">
        <v>0</v>
      </c>
      <c r="E123" t="s">
        <v>212</v>
      </c>
      <c r="F123" t="s">
        <v>215</v>
      </c>
    </row>
    <row r="124" spans="1:6" x14ac:dyDescent="0.25">
      <c r="A124">
        <v>121</v>
      </c>
      <c r="B124" t="s">
        <v>221</v>
      </c>
      <c r="C124">
        <v>0</v>
      </c>
      <c r="D124">
        <v>0</v>
      </c>
      <c r="E124" t="s">
        <v>212</v>
      </c>
      <c r="F124" t="s">
        <v>215</v>
      </c>
    </row>
    <row r="125" spans="1:6" x14ac:dyDescent="0.25">
      <c r="A125">
        <v>122</v>
      </c>
      <c r="B125" t="s">
        <v>221</v>
      </c>
      <c r="C125">
        <v>0</v>
      </c>
      <c r="D125">
        <v>0</v>
      </c>
      <c r="E125" t="s">
        <v>212</v>
      </c>
      <c r="F125" t="s">
        <v>215</v>
      </c>
    </row>
    <row r="126" spans="1:6" x14ac:dyDescent="0.25">
      <c r="A126">
        <v>123</v>
      </c>
      <c r="B126" t="s">
        <v>221</v>
      </c>
      <c r="C126">
        <v>0</v>
      </c>
      <c r="D126">
        <v>0</v>
      </c>
      <c r="E126" t="s">
        <v>212</v>
      </c>
      <c r="F126" t="s">
        <v>215</v>
      </c>
    </row>
    <row r="127" spans="1:6" x14ac:dyDescent="0.25">
      <c r="A127">
        <v>124</v>
      </c>
      <c r="B127" t="s">
        <v>221</v>
      </c>
      <c r="C127">
        <v>0</v>
      </c>
      <c r="D127">
        <v>0</v>
      </c>
      <c r="E127" t="s">
        <v>212</v>
      </c>
      <c r="F127" t="s">
        <v>215</v>
      </c>
    </row>
    <row r="128" spans="1:6" x14ac:dyDescent="0.25">
      <c r="A128">
        <v>125</v>
      </c>
      <c r="B128" t="s">
        <v>221</v>
      </c>
      <c r="C128">
        <v>0</v>
      </c>
      <c r="D128">
        <v>0</v>
      </c>
      <c r="E128" t="s">
        <v>212</v>
      </c>
      <c r="F128" t="s">
        <v>215</v>
      </c>
    </row>
    <row r="129" spans="1:6" x14ac:dyDescent="0.25">
      <c r="A129">
        <v>126</v>
      </c>
      <c r="B129" t="s">
        <v>221</v>
      </c>
      <c r="C129">
        <v>0</v>
      </c>
      <c r="D129">
        <v>0</v>
      </c>
      <c r="E129" t="s">
        <v>212</v>
      </c>
      <c r="F129" t="s">
        <v>215</v>
      </c>
    </row>
    <row r="130" spans="1:6" x14ac:dyDescent="0.25">
      <c r="A130">
        <v>127</v>
      </c>
      <c r="B130" t="s">
        <v>221</v>
      </c>
      <c r="C130">
        <v>0</v>
      </c>
      <c r="D130">
        <v>0</v>
      </c>
      <c r="E130" t="s">
        <v>212</v>
      </c>
      <c r="F130" t="s">
        <v>215</v>
      </c>
    </row>
    <row r="131" spans="1:6" x14ac:dyDescent="0.25">
      <c r="A131">
        <v>128</v>
      </c>
      <c r="B131" t="s">
        <v>221</v>
      </c>
      <c r="C131">
        <v>0</v>
      </c>
      <c r="D131">
        <v>0</v>
      </c>
      <c r="E131" t="s">
        <v>212</v>
      </c>
      <c r="F131" t="s">
        <v>215</v>
      </c>
    </row>
    <row r="132" spans="1:6" x14ac:dyDescent="0.25">
      <c r="A132">
        <v>129</v>
      </c>
      <c r="B132" t="s">
        <v>221</v>
      </c>
      <c r="C132">
        <v>0</v>
      </c>
      <c r="D132">
        <v>0</v>
      </c>
      <c r="E132" t="s">
        <v>212</v>
      </c>
      <c r="F132" t="s">
        <v>215</v>
      </c>
    </row>
    <row r="133" spans="1:6" x14ac:dyDescent="0.25">
      <c r="A133">
        <v>130</v>
      </c>
      <c r="B133" t="s">
        <v>221</v>
      </c>
      <c r="C133">
        <v>0</v>
      </c>
      <c r="D133">
        <v>0</v>
      </c>
      <c r="E133" t="s">
        <v>212</v>
      </c>
      <c r="F133" t="s">
        <v>215</v>
      </c>
    </row>
    <row r="134" spans="1:6" x14ac:dyDescent="0.25">
      <c r="A134">
        <v>131</v>
      </c>
      <c r="B134" t="s">
        <v>221</v>
      </c>
      <c r="C134">
        <v>0</v>
      </c>
      <c r="D134">
        <v>0</v>
      </c>
      <c r="E134" t="s">
        <v>212</v>
      </c>
      <c r="F134" t="s">
        <v>215</v>
      </c>
    </row>
    <row r="135" spans="1:6" x14ac:dyDescent="0.25">
      <c r="A135">
        <v>132</v>
      </c>
      <c r="B135" t="s">
        <v>221</v>
      </c>
      <c r="C135">
        <v>0</v>
      </c>
      <c r="D135">
        <v>0</v>
      </c>
      <c r="E135" t="s">
        <v>212</v>
      </c>
      <c r="F135" t="s">
        <v>215</v>
      </c>
    </row>
    <row r="136" spans="1:6" x14ac:dyDescent="0.25">
      <c r="A136">
        <v>133</v>
      </c>
      <c r="B136" t="s">
        <v>221</v>
      </c>
      <c r="C136">
        <v>0</v>
      </c>
      <c r="D136">
        <v>0</v>
      </c>
      <c r="E136" t="s">
        <v>212</v>
      </c>
      <c r="F136" t="s">
        <v>215</v>
      </c>
    </row>
    <row r="137" spans="1:6" x14ac:dyDescent="0.25">
      <c r="A137">
        <v>134</v>
      </c>
      <c r="B137" t="s">
        <v>221</v>
      </c>
      <c r="C137">
        <v>0</v>
      </c>
      <c r="D137">
        <v>0</v>
      </c>
      <c r="E137" t="s">
        <v>212</v>
      </c>
      <c r="F137" t="s">
        <v>215</v>
      </c>
    </row>
    <row r="138" spans="1:6" x14ac:dyDescent="0.25">
      <c r="A138">
        <v>135</v>
      </c>
      <c r="B138" t="s">
        <v>221</v>
      </c>
      <c r="C138">
        <v>0</v>
      </c>
      <c r="D138">
        <v>0</v>
      </c>
      <c r="E138" t="s">
        <v>212</v>
      </c>
      <c r="F138" t="s">
        <v>215</v>
      </c>
    </row>
    <row r="139" spans="1:6" x14ac:dyDescent="0.25">
      <c r="A139">
        <v>136</v>
      </c>
      <c r="B139" t="s">
        <v>221</v>
      </c>
      <c r="C139">
        <v>0</v>
      </c>
      <c r="D139">
        <v>0</v>
      </c>
      <c r="E139" t="s">
        <v>212</v>
      </c>
      <c r="F139" t="s">
        <v>215</v>
      </c>
    </row>
    <row r="140" spans="1:6" x14ac:dyDescent="0.25">
      <c r="A140">
        <v>137</v>
      </c>
      <c r="B140" t="s">
        <v>221</v>
      </c>
      <c r="C140">
        <v>0</v>
      </c>
      <c r="D140">
        <v>0</v>
      </c>
      <c r="E140" t="s">
        <v>212</v>
      </c>
      <c r="F140" t="s">
        <v>215</v>
      </c>
    </row>
    <row r="141" spans="1:6" x14ac:dyDescent="0.25">
      <c r="A141">
        <v>138</v>
      </c>
      <c r="B141" t="s">
        <v>221</v>
      </c>
      <c r="C141">
        <v>0</v>
      </c>
      <c r="D141">
        <v>0</v>
      </c>
      <c r="E141" t="s">
        <v>212</v>
      </c>
      <c r="F141" t="s">
        <v>215</v>
      </c>
    </row>
    <row r="142" spans="1:6" x14ac:dyDescent="0.25">
      <c r="A142">
        <v>139</v>
      </c>
      <c r="B142" t="s">
        <v>221</v>
      </c>
      <c r="C142">
        <v>0</v>
      </c>
      <c r="D142">
        <v>0</v>
      </c>
      <c r="E142" t="s">
        <v>212</v>
      </c>
      <c r="F142" t="s">
        <v>215</v>
      </c>
    </row>
    <row r="143" spans="1:6" x14ac:dyDescent="0.25">
      <c r="A143">
        <v>140</v>
      </c>
      <c r="B143" t="s">
        <v>221</v>
      </c>
      <c r="C143">
        <v>0</v>
      </c>
      <c r="D143">
        <v>0</v>
      </c>
      <c r="E143" t="s">
        <v>212</v>
      </c>
      <c r="F143" t="s">
        <v>215</v>
      </c>
    </row>
    <row r="144" spans="1:6" x14ac:dyDescent="0.25">
      <c r="A144">
        <v>141</v>
      </c>
      <c r="B144" t="s">
        <v>221</v>
      </c>
      <c r="C144">
        <v>0</v>
      </c>
      <c r="D144">
        <v>0</v>
      </c>
      <c r="E144" t="s">
        <v>212</v>
      </c>
      <c r="F144" t="s">
        <v>215</v>
      </c>
    </row>
    <row r="145" spans="1:6" x14ac:dyDescent="0.25">
      <c r="A145">
        <v>142</v>
      </c>
      <c r="B145" t="s">
        <v>221</v>
      </c>
      <c r="C145">
        <v>0</v>
      </c>
      <c r="D145">
        <v>0</v>
      </c>
      <c r="E145" t="s">
        <v>212</v>
      </c>
      <c r="F145" t="s">
        <v>215</v>
      </c>
    </row>
    <row r="146" spans="1:6" x14ac:dyDescent="0.25">
      <c r="A146">
        <v>143</v>
      </c>
      <c r="B146" t="s">
        <v>221</v>
      </c>
      <c r="C146">
        <v>0</v>
      </c>
      <c r="D146">
        <v>0</v>
      </c>
      <c r="E146" t="s">
        <v>212</v>
      </c>
      <c r="F146" t="s">
        <v>215</v>
      </c>
    </row>
    <row r="147" spans="1:6" x14ac:dyDescent="0.25">
      <c r="A147">
        <v>144</v>
      </c>
      <c r="B147" t="s">
        <v>221</v>
      </c>
      <c r="C147">
        <v>0</v>
      </c>
      <c r="D147">
        <v>0</v>
      </c>
      <c r="E147" t="s">
        <v>212</v>
      </c>
      <c r="F147" t="s">
        <v>215</v>
      </c>
    </row>
    <row r="148" spans="1:6" x14ac:dyDescent="0.25">
      <c r="A148">
        <v>145</v>
      </c>
      <c r="B148" t="s">
        <v>221</v>
      </c>
      <c r="C148">
        <v>0</v>
      </c>
      <c r="D148">
        <v>0</v>
      </c>
      <c r="E148" t="s">
        <v>212</v>
      </c>
      <c r="F148" t="s">
        <v>215</v>
      </c>
    </row>
    <row r="149" spans="1:6" x14ac:dyDescent="0.25">
      <c r="A149">
        <v>146</v>
      </c>
      <c r="B149" t="s">
        <v>221</v>
      </c>
      <c r="C149">
        <v>0</v>
      </c>
      <c r="D149">
        <v>0</v>
      </c>
      <c r="E149" t="s">
        <v>212</v>
      </c>
      <c r="F149" t="s">
        <v>215</v>
      </c>
    </row>
    <row r="150" spans="1:6" x14ac:dyDescent="0.25">
      <c r="A150">
        <v>147</v>
      </c>
      <c r="B150" t="s">
        <v>221</v>
      </c>
      <c r="C150">
        <v>0</v>
      </c>
      <c r="D150">
        <v>0</v>
      </c>
      <c r="E150" t="s">
        <v>212</v>
      </c>
      <c r="F150" t="s">
        <v>215</v>
      </c>
    </row>
    <row r="151" spans="1:6" x14ac:dyDescent="0.25">
      <c r="A151">
        <v>148</v>
      </c>
      <c r="B151" t="s">
        <v>221</v>
      </c>
      <c r="C151">
        <v>0</v>
      </c>
      <c r="D151">
        <v>0</v>
      </c>
      <c r="E151" t="s">
        <v>212</v>
      </c>
      <c r="F151" t="s">
        <v>215</v>
      </c>
    </row>
    <row r="152" spans="1:6" x14ac:dyDescent="0.25">
      <c r="A152">
        <v>149</v>
      </c>
      <c r="B152" t="s">
        <v>221</v>
      </c>
      <c r="C152">
        <v>0</v>
      </c>
      <c r="D152">
        <v>0</v>
      </c>
      <c r="E152" t="s">
        <v>212</v>
      </c>
      <c r="F152" t="s">
        <v>215</v>
      </c>
    </row>
    <row r="153" spans="1:6" x14ac:dyDescent="0.25">
      <c r="A153">
        <v>150</v>
      </c>
      <c r="B153" t="s">
        <v>221</v>
      </c>
      <c r="C153">
        <v>0</v>
      </c>
      <c r="D153">
        <v>0</v>
      </c>
      <c r="E153" t="s">
        <v>212</v>
      </c>
      <c r="F153" t="s">
        <v>215</v>
      </c>
    </row>
    <row r="154" spans="1:6" x14ac:dyDescent="0.25">
      <c r="A154">
        <v>151</v>
      </c>
      <c r="B154" t="s">
        <v>221</v>
      </c>
      <c r="C154">
        <v>0</v>
      </c>
      <c r="D154">
        <v>0</v>
      </c>
      <c r="E154" t="s">
        <v>212</v>
      </c>
      <c r="F154" t="s">
        <v>215</v>
      </c>
    </row>
    <row r="155" spans="1:6" x14ac:dyDescent="0.25">
      <c r="A155">
        <v>152</v>
      </c>
      <c r="B155" t="s">
        <v>221</v>
      </c>
      <c r="C155">
        <v>0</v>
      </c>
      <c r="D155">
        <v>0</v>
      </c>
      <c r="E155" t="s">
        <v>212</v>
      </c>
      <c r="F155" t="s">
        <v>215</v>
      </c>
    </row>
    <row r="156" spans="1:6" x14ac:dyDescent="0.25">
      <c r="A156">
        <v>153</v>
      </c>
      <c r="B156" t="s">
        <v>221</v>
      </c>
      <c r="C156">
        <v>0</v>
      </c>
      <c r="D156">
        <v>0</v>
      </c>
      <c r="E156" t="s">
        <v>212</v>
      </c>
      <c r="F156" t="s">
        <v>215</v>
      </c>
    </row>
    <row r="157" spans="1:6" x14ac:dyDescent="0.25">
      <c r="A157">
        <v>154</v>
      </c>
      <c r="B157" t="s">
        <v>221</v>
      </c>
      <c r="C157">
        <v>0</v>
      </c>
      <c r="D157">
        <v>0</v>
      </c>
      <c r="E157" t="s">
        <v>212</v>
      </c>
      <c r="F157" t="s">
        <v>215</v>
      </c>
    </row>
    <row r="158" spans="1:6" x14ac:dyDescent="0.25">
      <c r="A158">
        <v>155</v>
      </c>
      <c r="B158" t="s">
        <v>221</v>
      </c>
      <c r="C158">
        <v>0</v>
      </c>
      <c r="D158">
        <v>0</v>
      </c>
      <c r="E158" t="s">
        <v>212</v>
      </c>
      <c r="F158" t="s">
        <v>215</v>
      </c>
    </row>
    <row r="159" spans="1:6" x14ac:dyDescent="0.25">
      <c r="A159">
        <v>156</v>
      </c>
      <c r="B159" t="s">
        <v>221</v>
      </c>
      <c r="C159">
        <v>0</v>
      </c>
      <c r="D159">
        <v>0</v>
      </c>
      <c r="E159" t="s">
        <v>212</v>
      </c>
      <c r="F159" t="s">
        <v>215</v>
      </c>
    </row>
    <row r="160" spans="1:6" x14ac:dyDescent="0.25">
      <c r="A160">
        <v>157</v>
      </c>
      <c r="B160" t="s">
        <v>221</v>
      </c>
      <c r="C160">
        <v>0</v>
      </c>
      <c r="D160">
        <v>0</v>
      </c>
      <c r="E160" t="s">
        <v>212</v>
      </c>
      <c r="F160" t="s">
        <v>215</v>
      </c>
    </row>
    <row r="161" spans="1:6" x14ac:dyDescent="0.25">
      <c r="A161">
        <v>158</v>
      </c>
      <c r="B161" t="s">
        <v>221</v>
      </c>
      <c r="C161">
        <v>0</v>
      </c>
      <c r="D161">
        <v>0</v>
      </c>
      <c r="E161" t="s">
        <v>212</v>
      </c>
      <c r="F161" t="s">
        <v>215</v>
      </c>
    </row>
    <row r="162" spans="1:6" x14ac:dyDescent="0.25">
      <c r="A162">
        <v>159</v>
      </c>
      <c r="B162" t="s">
        <v>221</v>
      </c>
      <c r="C162">
        <v>0</v>
      </c>
      <c r="D162">
        <v>0</v>
      </c>
      <c r="E162" t="s">
        <v>212</v>
      </c>
      <c r="F162" t="s">
        <v>215</v>
      </c>
    </row>
    <row r="163" spans="1:6" x14ac:dyDescent="0.25">
      <c r="A163">
        <v>160</v>
      </c>
      <c r="B163" t="s">
        <v>221</v>
      </c>
      <c r="C163">
        <v>0</v>
      </c>
      <c r="D163">
        <v>0</v>
      </c>
      <c r="E163" t="s">
        <v>212</v>
      </c>
      <c r="F163" t="s">
        <v>215</v>
      </c>
    </row>
    <row r="164" spans="1:6" x14ac:dyDescent="0.25">
      <c r="A164">
        <v>161</v>
      </c>
      <c r="B164" t="s">
        <v>221</v>
      </c>
      <c r="C164">
        <v>0</v>
      </c>
      <c r="D164">
        <v>0</v>
      </c>
      <c r="E164" t="s">
        <v>212</v>
      </c>
      <c r="F164" t="s">
        <v>215</v>
      </c>
    </row>
    <row r="165" spans="1:6" x14ac:dyDescent="0.25">
      <c r="A165">
        <v>162</v>
      </c>
      <c r="B165" t="s">
        <v>221</v>
      </c>
      <c r="C165">
        <v>0</v>
      </c>
      <c r="D165">
        <v>0</v>
      </c>
      <c r="E165" t="s">
        <v>212</v>
      </c>
      <c r="F165" t="s">
        <v>215</v>
      </c>
    </row>
    <row r="166" spans="1:6" x14ac:dyDescent="0.25">
      <c r="A166">
        <v>163</v>
      </c>
      <c r="B166" t="s">
        <v>221</v>
      </c>
      <c r="C166">
        <v>0</v>
      </c>
      <c r="D166">
        <v>0</v>
      </c>
      <c r="E166" t="s">
        <v>212</v>
      </c>
      <c r="F166" t="s">
        <v>215</v>
      </c>
    </row>
    <row r="167" spans="1:6" x14ac:dyDescent="0.25">
      <c r="A167">
        <v>164</v>
      </c>
      <c r="B167" t="s">
        <v>221</v>
      </c>
      <c r="C167">
        <v>0</v>
      </c>
      <c r="D167">
        <v>0</v>
      </c>
      <c r="E167" t="s">
        <v>212</v>
      </c>
      <c r="F167" t="s">
        <v>215</v>
      </c>
    </row>
    <row r="168" spans="1:6" x14ac:dyDescent="0.25">
      <c r="A168">
        <v>165</v>
      </c>
      <c r="B168" t="s">
        <v>221</v>
      </c>
      <c r="C168">
        <v>0</v>
      </c>
      <c r="D168">
        <v>0</v>
      </c>
      <c r="E168" t="s">
        <v>212</v>
      </c>
      <c r="F168" t="s">
        <v>215</v>
      </c>
    </row>
    <row r="169" spans="1:6" x14ac:dyDescent="0.25">
      <c r="A169">
        <v>166</v>
      </c>
      <c r="B169" t="s">
        <v>221</v>
      </c>
      <c r="C169">
        <v>0</v>
      </c>
      <c r="D169">
        <v>0</v>
      </c>
      <c r="E169" t="s">
        <v>212</v>
      </c>
      <c r="F169" t="s">
        <v>215</v>
      </c>
    </row>
    <row r="170" spans="1:6" x14ac:dyDescent="0.25">
      <c r="A170">
        <v>167</v>
      </c>
      <c r="B170" t="s">
        <v>221</v>
      </c>
      <c r="C170">
        <v>0</v>
      </c>
      <c r="D170">
        <v>0</v>
      </c>
      <c r="E170" t="s">
        <v>212</v>
      </c>
      <c r="F170" t="s">
        <v>215</v>
      </c>
    </row>
    <row r="171" spans="1:6" x14ac:dyDescent="0.25">
      <c r="A171">
        <v>168</v>
      </c>
      <c r="B171" t="s">
        <v>221</v>
      </c>
      <c r="C171">
        <v>0</v>
      </c>
      <c r="D171">
        <v>0</v>
      </c>
      <c r="E171" t="s">
        <v>212</v>
      </c>
      <c r="F171" t="s">
        <v>215</v>
      </c>
    </row>
    <row r="172" spans="1:6" x14ac:dyDescent="0.25">
      <c r="A172">
        <v>169</v>
      </c>
      <c r="B172" t="s">
        <v>221</v>
      </c>
      <c r="C172">
        <v>0</v>
      </c>
      <c r="D172">
        <v>0</v>
      </c>
      <c r="E172" t="s">
        <v>212</v>
      </c>
      <c r="F172" t="s">
        <v>215</v>
      </c>
    </row>
    <row r="173" spans="1:6" x14ac:dyDescent="0.25">
      <c r="A173">
        <v>170</v>
      </c>
      <c r="B173" t="s">
        <v>221</v>
      </c>
      <c r="C173">
        <v>0</v>
      </c>
      <c r="D173">
        <v>0</v>
      </c>
      <c r="E173" t="s">
        <v>212</v>
      </c>
      <c r="F173" t="s">
        <v>215</v>
      </c>
    </row>
    <row r="174" spans="1:6" x14ac:dyDescent="0.25">
      <c r="A174">
        <v>171</v>
      </c>
      <c r="B174" t="s">
        <v>221</v>
      </c>
      <c r="C174">
        <v>0</v>
      </c>
      <c r="D174">
        <v>0</v>
      </c>
      <c r="E174" t="s">
        <v>212</v>
      </c>
      <c r="F174" t="s">
        <v>215</v>
      </c>
    </row>
    <row r="175" spans="1:6" x14ac:dyDescent="0.25">
      <c r="A175">
        <v>172</v>
      </c>
      <c r="B175" t="s">
        <v>221</v>
      </c>
      <c r="C175">
        <v>0</v>
      </c>
      <c r="D175">
        <v>0</v>
      </c>
      <c r="E175" t="s">
        <v>212</v>
      </c>
      <c r="F175" t="s">
        <v>215</v>
      </c>
    </row>
    <row r="176" spans="1:6" x14ac:dyDescent="0.25">
      <c r="A176">
        <v>173</v>
      </c>
      <c r="B176" t="s">
        <v>221</v>
      </c>
      <c r="C176">
        <v>0</v>
      </c>
      <c r="D176">
        <v>0</v>
      </c>
      <c r="E176" t="s">
        <v>212</v>
      </c>
      <c r="F176" t="s">
        <v>215</v>
      </c>
    </row>
    <row r="177" spans="1:6" x14ac:dyDescent="0.25">
      <c r="A177">
        <v>174</v>
      </c>
      <c r="B177" t="s">
        <v>221</v>
      </c>
      <c r="C177">
        <v>0</v>
      </c>
      <c r="D177">
        <v>0</v>
      </c>
      <c r="E177" t="s">
        <v>212</v>
      </c>
      <c r="F177" t="s">
        <v>215</v>
      </c>
    </row>
    <row r="178" spans="1:6" x14ac:dyDescent="0.25">
      <c r="A178">
        <v>175</v>
      </c>
      <c r="B178" t="s">
        <v>221</v>
      </c>
      <c r="C178">
        <v>0</v>
      </c>
      <c r="D178">
        <v>0</v>
      </c>
      <c r="E178" t="s">
        <v>212</v>
      </c>
      <c r="F178" t="s">
        <v>215</v>
      </c>
    </row>
    <row r="179" spans="1:6" x14ac:dyDescent="0.25">
      <c r="A179">
        <v>176</v>
      </c>
      <c r="B179" t="s">
        <v>221</v>
      </c>
      <c r="C179">
        <v>0</v>
      </c>
      <c r="D179">
        <v>0</v>
      </c>
      <c r="E179" t="s">
        <v>212</v>
      </c>
      <c r="F179" t="s">
        <v>215</v>
      </c>
    </row>
    <row r="180" spans="1:6" x14ac:dyDescent="0.25">
      <c r="A180">
        <v>177</v>
      </c>
      <c r="B180" t="s">
        <v>221</v>
      </c>
      <c r="C180">
        <v>0</v>
      </c>
      <c r="D180">
        <v>0</v>
      </c>
      <c r="E180" t="s">
        <v>212</v>
      </c>
      <c r="F180" t="s">
        <v>215</v>
      </c>
    </row>
    <row r="181" spans="1:6" x14ac:dyDescent="0.25">
      <c r="A181">
        <v>178</v>
      </c>
      <c r="B181" t="s">
        <v>221</v>
      </c>
      <c r="C181">
        <v>0</v>
      </c>
      <c r="D181">
        <v>0</v>
      </c>
      <c r="E181" t="s">
        <v>212</v>
      </c>
      <c r="F181" t="s">
        <v>215</v>
      </c>
    </row>
    <row r="182" spans="1:6" x14ac:dyDescent="0.25">
      <c r="A182">
        <v>179</v>
      </c>
      <c r="B182" t="s">
        <v>221</v>
      </c>
      <c r="C182">
        <v>0</v>
      </c>
      <c r="D182">
        <v>0</v>
      </c>
      <c r="E182" t="s">
        <v>212</v>
      </c>
      <c r="F182" t="s">
        <v>215</v>
      </c>
    </row>
    <row r="183" spans="1:6" x14ac:dyDescent="0.25">
      <c r="A183">
        <v>180</v>
      </c>
      <c r="B183" t="s">
        <v>221</v>
      </c>
      <c r="C183">
        <v>0</v>
      </c>
      <c r="D183">
        <v>0</v>
      </c>
      <c r="E183" t="s">
        <v>212</v>
      </c>
      <c r="F183" t="s">
        <v>215</v>
      </c>
    </row>
    <row r="184" spans="1:6" x14ac:dyDescent="0.25">
      <c r="A184">
        <v>181</v>
      </c>
      <c r="B184" t="s">
        <v>221</v>
      </c>
      <c r="C184">
        <v>0</v>
      </c>
      <c r="D184">
        <v>0</v>
      </c>
      <c r="E184" t="s">
        <v>212</v>
      </c>
      <c r="F184" t="s">
        <v>215</v>
      </c>
    </row>
    <row r="185" spans="1:6" x14ac:dyDescent="0.25">
      <c r="A185">
        <v>182</v>
      </c>
      <c r="B185" t="s">
        <v>221</v>
      </c>
      <c r="C185">
        <v>0</v>
      </c>
      <c r="D185">
        <v>0</v>
      </c>
      <c r="E185" t="s">
        <v>212</v>
      </c>
      <c r="F185" t="s">
        <v>215</v>
      </c>
    </row>
    <row r="186" spans="1:6" x14ac:dyDescent="0.25">
      <c r="A186">
        <v>183</v>
      </c>
      <c r="B186" t="s">
        <v>221</v>
      </c>
      <c r="C186">
        <v>0</v>
      </c>
      <c r="D186">
        <v>0</v>
      </c>
      <c r="E186" t="s">
        <v>212</v>
      </c>
      <c r="F186" t="s">
        <v>215</v>
      </c>
    </row>
    <row r="187" spans="1:6" x14ac:dyDescent="0.25">
      <c r="A187">
        <v>184</v>
      </c>
      <c r="B187" t="s">
        <v>221</v>
      </c>
      <c r="C187">
        <v>0</v>
      </c>
      <c r="D187">
        <v>0</v>
      </c>
      <c r="E187" t="s">
        <v>212</v>
      </c>
      <c r="F187" t="s">
        <v>215</v>
      </c>
    </row>
    <row r="188" spans="1:6" x14ac:dyDescent="0.25">
      <c r="A188">
        <v>185</v>
      </c>
      <c r="B188" t="s">
        <v>221</v>
      </c>
      <c r="C188">
        <v>0</v>
      </c>
      <c r="D188">
        <v>0</v>
      </c>
      <c r="E188" t="s">
        <v>212</v>
      </c>
      <c r="F188" t="s">
        <v>215</v>
      </c>
    </row>
    <row r="189" spans="1:6" x14ac:dyDescent="0.25">
      <c r="A189">
        <v>186</v>
      </c>
      <c r="B189" t="s">
        <v>221</v>
      </c>
      <c r="C189">
        <v>0</v>
      </c>
      <c r="D189">
        <v>0</v>
      </c>
      <c r="E189" t="s">
        <v>212</v>
      </c>
      <c r="F189" t="s">
        <v>215</v>
      </c>
    </row>
    <row r="190" spans="1:6" x14ac:dyDescent="0.25">
      <c r="A190">
        <v>187</v>
      </c>
      <c r="B190" t="s">
        <v>221</v>
      </c>
      <c r="C190">
        <v>0</v>
      </c>
      <c r="D190">
        <v>0</v>
      </c>
      <c r="E190" t="s">
        <v>212</v>
      </c>
      <c r="F190" t="s">
        <v>215</v>
      </c>
    </row>
    <row r="191" spans="1:6" x14ac:dyDescent="0.25">
      <c r="A191">
        <v>188</v>
      </c>
      <c r="B191" t="s">
        <v>221</v>
      </c>
      <c r="C191">
        <v>0</v>
      </c>
      <c r="D191">
        <v>0</v>
      </c>
      <c r="E191" t="s">
        <v>212</v>
      </c>
      <c r="F191" t="s">
        <v>215</v>
      </c>
    </row>
    <row r="192" spans="1:6" x14ac:dyDescent="0.25">
      <c r="A192">
        <v>189</v>
      </c>
      <c r="B192" t="s">
        <v>221</v>
      </c>
      <c r="C192">
        <v>0</v>
      </c>
      <c r="D192">
        <v>0</v>
      </c>
      <c r="E192" t="s">
        <v>212</v>
      </c>
      <c r="F192" t="s">
        <v>215</v>
      </c>
    </row>
    <row r="193" spans="1:6" x14ac:dyDescent="0.25">
      <c r="A193">
        <v>190</v>
      </c>
      <c r="B193" t="s">
        <v>221</v>
      </c>
      <c r="C193">
        <v>0</v>
      </c>
      <c r="D193">
        <v>0</v>
      </c>
      <c r="E193" t="s">
        <v>212</v>
      </c>
      <c r="F193" t="s">
        <v>215</v>
      </c>
    </row>
    <row r="194" spans="1:6" x14ac:dyDescent="0.25">
      <c r="A194">
        <v>191</v>
      </c>
      <c r="B194" t="s">
        <v>221</v>
      </c>
      <c r="C194">
        <v>0</v>
      </c>
      <c r="D194">
        <v>0</v>
      </c>
      <c r="E194" t="s">
        <v>212</v>
      </c>
      <c r="F194" t="s">
        <v>215</v>
      </c>
    </row>
    <row r="195" spans="1:6" x14ac:dyDescent="0.25">
      <c r="A195">
        <v>192</v>
      </c>
      <c r="B195" t="s">
        <v>221</v>
      </c>
      <c r="C195">
        <v>0</v>
      </c>
      <c r="D195">
        <v>0</v>
      </c>
      <c r="E195" t="s">
        <v>212</v>
      </c>
      <c r="F195" t="s">
        <v>215</v>
      </c>
    </row>
    <row r="196" spans="1:6" x14ac:dyDescent="0.25">
      <c r="A196">
        <v>193</v>
      </c>
      <c r="B196" t="s">
        <v>221</v>
      </c>
      <c r="C196">
        <v>0</v>
      </c>
      <c r="D196">
        <v>0</v>
      </c>
      <c r="E196" t="s">
        <v>212</v>
      </c>
      <c r="F196" t="s">
        <v>215</v>
      </c>
    </row>
    <row r="197" spans="1:6" x14ac:dyDescent="0.25">
      <c r="A197">
        <v>194</v>
      </c>
      <c r="B197" t="s">
        <v>221</v>
      </c>
      <c r="C197">
        <v>0</v>
      </c>
      <c r="D197">
        <v>0</v>
      </c>
      <c r="E197" t="s">
        <v>212</v>
      </c>
      <c r="F197" t="s">
        <v>215</v>
      </c>
    </row>
    <row r="198" spans="1:6" x14ac:dyDescent="0.25">
      <c r="A198">
        <v>195</v>
      </c>
      <c r="B198" t="s">
        <v>221</v>
      </c>
      <c r="C198">
        <v>0</v>
      </c>
      <c r="D198">
        <v>0</v>
      </c>
      <c r="E198" t="s">
        <v>212</v>
      </c>
      <c r="F198" t="s">
        <v>215</v>
      </c>
    </row>
    <row r="199" spans="1:6" x14ac:dyDescent="0.25">
      <c r="A199">
        <v>196</v>
      </c>
      <c r="B199" t="s">
        <v>221</v>
      </c>
      <c r="C199">
        <v>0</v>
      </c>
      <c r="D199">
        <v>0</v>
      </c>
      <c r="E199" t="s">
        <v>212</v>
      </c>
      <c r="F199" t="s">
        <v>215</v>
      </c>
    </row>
    <row r="200" spans="1:6" x14ac:dyDescent="0.25">
      <c r="A200">
        <v>197</v>
      </c>
      <c r="B200" t="s">
        <v>221</v>
      </c>
      <c r="C200">
        <v>0</v>
      </c>
      <c r="D200">
        <v>0</v>
      </c>
      <c r="E200" t="s">
        <v>212</v>
      </c>
      <c r="F200" t="s">
        <v>215</v>
      </c>
    </row>
    <row r="201" spans="1:6" x14ac:dyDescent="0.25">
      <c r="A201">
        <v>198</v>
      </c>
      <c r="B201" t="s">
        <v>221</v>
      </c>
      <c r="C201">
        <v>0</v>
      </c>
      <c r="D201">
        <v>0</v>
      </c>
      <c r="E201" t="s">
        <v>212</v>
      </c>
      <c r="F201" t="s">
        <v>215</v>
      </c>
    </row>
    <row r="202" spans="1:6" x14ac:dyDescent="0.25">
      <c r="A202">
        <v>199</v>
      </c>
      <c r="B202" t="s">
        <v>221</v>
      </c>
      <c r="C202">
        <v>0</v>
      </c>
      <c r="D202">
        <v>0</v>
      </c>
      <c r="E202" t="s">
        <v>212</v>
      </c>
      <c r="F202" t="s">
        <v>215</v>
      </c>
    </row>
    <row r="203" spans="1:6" x14ac:dyDescent="0.25">
      <c r="A203">
        <v>200</v>
      </c>
      <c r="B203" t="s">
        <v>221</v>
      </c>
      <c r="C203">
        <v>0</v>
      </c>
      <c r="D203">
        <v>0</v>
      </c>
      <c r="E203" t="s">
        <v>212</v>
      </c>
      <c r="F203" t="s">
        <v>215</v>
      </c>
    </row>
    <row r="204" spans="1:6" x14ac:dyDescent="0.25">
      <c r="A204">
        <v>201</v>
      </c>
      <c r="B204" t="s">
        <v>221</v>
      </c>
      <c r="C204">
        <v>0</v>
      </c>
      <c r="D204">
        <v>0</v>
      </c>
      <c r="E204" t="s">
        <v>212</v>
      </c>
      <c r="F204" t="s">
        <v>215</v>
      </c>
    </row>
    <row r="205" spans="1:6" x14ac:dyDescent="0.25">
      <c r="A205">
        <v>202</v>
      </c>
      <c r="B205" t="s">
        <v>221</v>
      </c>
      <c r="C205">
        <v>0</v>
      </c>
      <c r="D205">
        <v>0</v>
      </c>
      <c r="E205" t="s">
        <v>212</v>
      </c>
      <c r="F205" t="s">
        <v>215</v>
      </c>
    </row>
    <row r="206" spans="1:6" x14ac:dyDescent="0.25">
      <c r="A206">
        <v>203</v>
      </c>
      <c r="B206" t="s">
        <v>741</v>
      </c>
      <c r="C206">
        <v>0</v>
      </c>
      <c r="D206">
        <v>0</v>
      </c>
      <c r="E206" t="s">
        <v>212</v>
      </c>
      <c r="F206" t="s">
        <v>215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206"/>
  <sheetViews>
    <sheetView topLeftCell="A3" workbookViewId="0">
      <selection activeCell="A3" sqref="A3"/>
    </sheetView>
  </sheetViews>
  <sheetFormatPr baseColWidth="10" defaultColWidth="9.140625" defaultRowHeight="15" x14ac:dyDescent="0.25"/>
  <cols>
    <col min="1" max="1" width="4"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row r="4" spans="1:6" x14ac:dyDescent="0.25">
      <c r="A4">
        <v>1</v>
      </c>
      <c r="B4" t="s">
        <v>220</v>
      </c>
      <c r="C4" s="4">
        <v>0</v>
      </c>
      <c r="D4">
        <v>0</v>
      </c>
      <c r="E4" t="s">
        <v>212</v>
      </c>
      <c r="F4" t="s">
        <v>215</v>
      </c>
    </row>
    <row r="5" spans="1:6" x14ac:dyDescent="0.25">
      <c r="A5">
        <v>2</v>
      </c>
      <c r="B5" t="s">
        <v>220</v>
      </c>
      <c r="C5" s="4">
        <v>0</v>
      </c>
      <c r="D5">
        <v>0</v>
      </c>
      <c r="E5" t="s">
        <v>212</v>
      </c>
      <c r="F5" t="s">
        <v>215</v>
      </c>
    </row>
    <row r="6" spans="1:6" x14ac:dyDescent="0.25">
      <c r="A6">
        <v>3</v>
      </c>
      <c r="B6" t="s">
        <v>220</v>
      </c>
      <c r="C6" s="4">
        <v>0</v>
      </c>
      <c r="D6">
        <v>0</v>
      </c>
      <c r="E6" t="s">
        <v>212</v>
      </c>
      <c r="F6" t="s">
        <v>215</v>
      </c>
    </row>
    <row r="7" spans="1:6" x14ac:dyDescent="0.25">
      <c r="A7">
        <v>4</v>
      </c>
      <c r="B7" t="s">
        <v>220</v>
      </c>
      <c r="C7" s="4">
        <v>0</v>
      </c>
      <c r="D7">
        <v>0</v>
      </c>
      <c r="E7" t="s">
        <v>212</v>
      </c>
      <c r="F7" t="s">
        <v>215</v>
      </c>
    </row>
    <row r="8" spans="1:6" x14ac:dyDescent="0.25">
      <c r="A8">
        <v>5</v>
      </c>
      <c r="B8" t="s">
        <v>220</v>
      </c>
      <c r="C8" s="4">
        <v>0</v>
      </c>
      <c r="D8">
        <v>0</v>
      </c>
      <c r="E8" t="s">
        <v>212</v>
      </c>
      <c r="F8" t="s">
        <v>215</v>
      </c>
    </row>
    <row r="9" spans="1:6" x14ac:dyDescent="0.25">
      <c r="A9">
        <v>6</v>
      </c>
      <c r="B9" t="s">
        <v>220</v>
      </c>
      <c r="C9" s="4">
        <v>0</v>
      </c>
      <c r="D9">
        <v>0</v>
      </c>
      <c r="E9" t="s">
        <v>212</v>
      </c>
      <c r="F9" t="s">
        <v>215</v>
      </c>
    </row>
    <row r="10" spans="1:6" x14ac:dyDescent="0.25">
      <c r="A10">
        <v>7</v>
      </c>
      <c r="B10" t="s">
        <v>220</v>
      </c>
      <c r="C10" s="4">
        <v>0</v>
      </c>
      <c r="D10">
        <v>0</v>
      </c>
      <c r="E10" t="s">
        <v>212</v>
      </c>
      <c r="F10" t="s">
        <v>215</v>
      </c>
    </row>
    <row r="11" spans="1:6" x14ac:dyDescent="0.25">
      <c r="A11">
        <v>8</v>
      </c>
      <c r="B11" t="s">
        <v>220</v>
      </c>
      <c r="C11" s="4">
        <v>0</v>
      </c>
      <c r="D11">
        <v>0</v>
      </c>
      <c r="E11" t="s">
        <v>212</v>
      </c>
      <c r="F11" t="s">
        <v>215</v>
      </c>
    </row>
    <row r="12" spans="1:6" x14ac:dyDescent="0.25">
      <c r="A12">
        <v>9</v>
      </c>
      <c r="B12" t="s">
        <v>220</v>
      </c>
      <c r="C12" s="4">
        <v>0</v>
      </c>
      <c r="D12">
        <v>0</v>
      </c>
      <c r="E12" t="s">
        <v>212</v>
      </c>
      <c r="F12" t="s">
        <v>215</v>
      </c>
    </row>
    <row r="13" spans="1:6" x14ac:dyDescent="0.25">
      <c r="A13">
        <v>10</v>
      </c>
      <c r="B13" t="s">
        <v>220</v>
      </c>
      <c r="C13" s="4">
        <v>0</v>
      </c>
      <c r="D13">
        <v>0</v>
      </c>
      <c r="E13" t="s">
        <v>212</v>
      </c>
      <c r="F13" t="s">
        <v>215</v>
      </c>
    </row>
    <row r="14" spans="1:6" x14ac:dyDescent="0.25">
      <c r="A14">
        <v>11</v>
      </c>
      <c r="B14" t="s">
        <v>220</v>
      </c>
      <c r="C14" s="4">
        <v>0</v>
      </c>
      <c r="D14">
        <v>0</v>
      </c>
      <c r="E14" t="s">
        <v>212</v>
      </c>
      <c r="F14" t="s">
        <v>215</v>
      </c>
    </row>
    <row r="15" spans="1:6" x14ac:dyDescent="0.25">
      <c r="A15">
        <v>12</v>
      </c>
      <c r="B15" t="s">
        <v>220</v>
      </c>
      <c r="C15" s="4">
        <v>0</v>
      </c>
      <c r="D15">
        <v>0</v>
      </c>
      <c r="E15" t="s">
        <v>212</v>
      </c>
      <c r="F15" t="s">
        <v>215</v>
      </c>
    </row>
    <row r="16" spans="1:6" x14ac:dyDescent="0.25">
      <c r="A16">
        <v>13</v>
      </c>
      <c r="B16" t="s">
        <v>220</v>
      </c>
      <c r="C16" s="4">
        <v>0</v>
      </c>
      <c r="D16">
        <v>0</v>
      </c>
      <c r="E16" t="s">
        <v>212</v>
      </c>
      <c r="F16" t="s">
        <v>215</v>
      </c>
    </row>
    <row r="17" spans="1:6" x14ac:dyDescent="0.25">
      <c r="A17">
        <v>14</v>
      </c>
      <c r="B17" t="s">
        <v>220</v>
      </c>
      <c r="C17" s="4">
        <v>0</v>
      </c>
      <c r="D17">
        <v>0</v>
      </c>
      <c r="E17" t="s">
        <v>212</v>
      </c>
      <c r="F17" t="s">
        <v>215</v>
      </c>
    </row>
    <row r="18" spans="1:6" x14ac:dyDescent="0.25">
      <c r="A18">
        <v>15</v>
      </c>
      <c r="B18" t="s">
        <v>220</v>
      </c>
      <c r="C18" s="4">
        <v>0</v>
      </c>
      <c r="D18">
        <v>0</v>
      </c>
      <c r="E18" t="s">
        <v>212</v>
      </c>
      <c r="F18" t="s">
        <v>215</v>
      </c>
    </row>
    <row r="19" spans="1:6" x14ac:dyDescent="0.25">
      <c r="A19">
        <v>16</v>
      </c>
      <c r="B19" t="s">
        <v>220</v>
      </c>
      <c r="C19" s="4">
        <v>0</v>
      </c>
      <c r="D19">
        <v>0</v>
      </c>
      <c r="E19" t="s">
        <v>212</v>
      </c>
      <c r="F19" t="s">
        <v>215</v>
      </c>
    </row>
    <row r="20" spans="1:6" x14ac:dyDescent="0.25">
      <c r="A20">
        <v>17</v>
      </c>
      <c r="B20" t="s">
        <v>220</v>
      </c>
      <c r="C20" s="4">
        <v>0</v>
      </c>
      <c r="D20">
        <v>0</v>
      </c>
      <c r="E20" t="s">
        <v>212</v>
      </c>
      <c r="F20" t="s">
        <v>215</v>
      </c>
    </row>
    <row r="21" spans="1:6" x14ac:dyDescent="0.25">
      <c r="A21">
        <v>18</v>
      </c>
      <c r="B21" t="s">
        <v>220</v>
      </c>
      <c r="C21" s="4">
        <v>0</v>
      </c>
      <c r="D21">
        <v>0</v>
      </c>
      <c r="E21" t="s">
        <v>212</v>
      </c>
      <c r="F21" t="s">
        <v>215</v>
      </c>
    </row>
    <row r="22" spans="1:6" x14ac:dyDescent="0.25">
      <c r="A22">
        <v>19</v>
      </c>
      <c r="B22" t="s">
        <v>220</v>
      </c>
      <c r="C22" s="4">
        <v>0</v>
      </c>
      <c r="D22">
        <v>0</v>
      </c>
      <c r="E22" t="s">
        <v>212</v>
      </c>
      <c r="F22" t="s">
        <v>215</v>
      </c>
    </row>
    <row r="23" spans="1:6" x14ac:dyDescent="0.25">
      <c r="A23">
        <v>20</v>
      </c>
      <c r="B23" t="s">
        <v>220</v>
      </c>
      <c r="C23" s="4">
        <v>0</v>
      </c>
      <c r="D23">
        <v>0</v>
      </c>
      <c r="E23" t="s">
        <v>212</v>
      </c>
      <c r="F23" t="s">
        <v>215</v>
      </c>
    </row>
    <row r="24" spans="1:6" x14ac:dyDescent="0.25">
      <c r="A24">
        <v>21</v>
      </c>
      <c r="B24" t="s">
        <v>220</v>
      </c>
      <c r="C24" s="4">
        <v>0</v>
      </c>
      <c r="D24">
        <v>0</v>
      </c>
      <c r="E24" t="s">
        <v>212</v>
      </c>
      <c r="F24" t="s">
        <v>215</v>
      </c>
    </row>
    <row r="25" spans="1:6" x14ac:dyDescent="0.25">
      <c r="A25">
        <v>22</v>
      </c>
      <c r="B25" t="s">
        <v>220</v>
      </c>
      <c r="C25" s="4">
        <v>0</v>
      </c>
      <c r="D25">
        <v>0</v>
      </c>
      <c r="E25" t="s">
        <v>212</v>
      </c>
      <c r="F25" t="s">
        <v>215</v>
      </c>
    </row>
    <row r="26" spans="1:6" x14ac:dyDescent="0.25">
      <c r="A26">
        <v>23</v>
      </c>
      <c r="B26" t="s">
        <v>220</v>
      </c>
      <c r="C26" s="4">
        <v>0</v>
      </c>
      <c r="D26">
        <v>0</v>
      </c>
      <c r="E26" t="s">
        <v>212</v>
      </c>
      <c r="F26" t="s">
        <v>215</v>
      </c>
    </row>
    <row r="27" spans="1:6" x14ac:dyDescent="0.25">
      <c r="A27">
        <v>24</v>
      </c>
      <c r="B27" t="s">
        <v>220</v>
      </c>
      <c r="C27" s="4">
        <v>0</v>
      </c>
      <c r="D27">
        <v>0</v>
      </c>
      <c r="E27" t="s">
        <v>212</v>
      </c>
      <c r="F27" t="s">
        <v>215</v>
      </c>
    </row>
    <row r="28" spans="1:6" x14ac:dyDescent="0.25">
      <c r="A28">
        <v>25</v>
      </c>
      <c r="B28" t="s">
        <v>220</v>
      </c>
      <c r="C28" s="4">
        <v>0</v>
      </c>
      <c r="D28">
        <v>0</v>
      </c>
      <c r="E28" t="s">
        <v>212</v>
      </c>
      <c r="F28" t="s">
        <v>215</v>
      </c>
    </row>
    <row r="29" spans="1:6" x14ac:dyDescent="0.25">
      <c r="A29">
        <v>26</v>
      </c>
      <c r="B29" t="s">
        <v>220</v>
      </c>
      <c r="C29" s="4">
        <v>0</v>
      </c>
      <c r="D29">
        <v>0</v>
      </c>
      <c r="E29" t="s">
        <v>212</v>
      </c>
      <c r="F29" t="s">
        <v>215</v>
      </c>
    </row>
    <row r="30" spans="1:6" x14ac:dyDescent="0.25">
      <c r="A30">
        <v>27</v>
      </c>
      <c r="B30" t="s">
        <v>220</v>
      </c>
      <c r="C30" s="4">
        <v>0</v>
      </c>
      <c r="D30">
        <v>0</v>
      </c>
      <c r="E30" t="s">
        <v>212</v>
      </c>
      <c r="F30" t="s">
        <v>215</v>
      </c>
    </row>
    <row r="31" spans="1:6" x14ac:dyDescent="0.25">
      <c r="A31">
        <v>28</v>
      </c>
      <c r="B31" t="s">
        <v>220</v>
      </c>
      <c r="C31" s="4">
        <v>0</v>
      </c>
      <c r="D31">
        <v>0</v>
      </c>
      <c r="E31" t="s">
        <v>212</v>
      </c>
      <c r="F31" t="s">
        <v>215</v>
      </c>
    </row>
    <row r="32" spans="1:6" x14ac:dyDescent="0.25">
      <c r="A32">
        <v>29</v>
      </c>
      <c r="B32" t="s">
        <v>220</v>
      </c>
      <c r="C32" s="4">
        <v>0</v>
      </c>
      <c r="D32">
        <v>0</v>
      </c>
      <c r="E32" t="s">
        <v>212</v>
      </c>
      <c r="F32" t="s">
        <v>215</v>
      </c>
    </row>
    <row r="33" spans="1:6" x14ac:dyDescent="0.25">
      <c r="A33">
        <v>30</v>
      </c>
      <c r="B33" t="s">
        <v>220</v>
      </c>
      <c r="C33" s="4">
        <v>0</v>
      </c>
      <c r="D33">
        <v>0</v>
      </c>
      <c r="E33" t="s">
        <v>212</v>
      </c>
      <c r="F33" t="s">
        <v>215</v>
      </c>
    </row>
    <row r="34" spans="1:6" x14ac:dyDescent="0.25">
      <c r="A34">
        <v>31</v>
      </c>
      <c r="B34" t="s">
        <v>220</v>
      </c>
      <c r="C34" s="4">
        <v>0</v>
      </c>
      <c r="D34">
        <v>0</v>
      </c>
      <c r="E34" t="s">
        <v>212</v>
      </c>
      <c r="F34" t="s">
        <v>215</v>
      </c>
    </row>
    <row r="35" spans="1:6" x14ac:dyDescent="0.25">
      <c r="A35">
        <v>32</v>
      </c>
      <c r="B35" t="s">
        <v>220</v>
      </c>
      <c r="C35" s="4">
        <v>0</v>
      </c>
      <c r="D35">
        <v>0</v>
      </c>
      <c r="E35" t="s">
        <v>212</v>
      </c>
      <c r="F35" t="s">
        <v>215</v>
      </c>
    </row>
    <row r="36" spans="1:6" x14ac:dyDescent="0.25">
      <c r="A36">
        <v>33</v>
      </c>
      <c r="B36" t="s">
        <v>220</v>
      </c>
      <c r="C36" s="4">
        <v>0</v>
      </c>
      <c r="D36">
        <v>0</v>
      </c>
      <c r="E36" t="s">
        <v>212</v>
      </c>
      <c r="F36" t="s">
        <v>215</v>
      </c>
    </row>
    <row r="37" spans="1:6" x14ac:dyDescent="0.25">
      <c r="A37">
        <v>34</v>
      </c>
      <c r="B37" t="s">
        <v>220</v>
      </c>
      <c r="C37" s="4">
        <v>0</v>
      </c>
      <c r="D37">
        <v>0</v>
      </c>
      <c r="E37" t="s">
        <v>212</v>
      </c>
      <c r="F37" t="s">
        <v>215</v>
      </c>
    </row>
    <row r="38" spans="1:6" x14ac:dyDescent="0.25">
      <c r="A38">
        <v>35</v>
      </c>
      <c r="B38" t="s">
        <v>220</v>
      </c>
      <c r="C38" s="4">
        <v>0</v>
      </c>
      <c r="D38">
        <v>0</v>
      </c>
      <c r="E38" t="s">
        <v>212</v>
      </c>
      <c r="F38" t="s">
        <v>215</v>
      </c>
    </row>
    <row r="39" spans="1:6" x14ac:dyDescent="0.25">
      <c r="A39">
        <v>36</v>
      </c>
      <c r="B39" t="s">
        <v>220</v>
      </c>
      <c r="C39" s="4">
        <v>0</v>
      </c>
      <c r="D39">
        <v>0</v>
      </c>
      <c r="E39" t="s">
        <v>212</v>
      </c>
      <c r="F39" t="s">
        <v>215</v>
      </c>
    </row>
    <row r="40" spans="1:6" x14ac:dyDescent="0.25">
      <c r="A40">
        <v>37</v>
      </c>
      <c r="B40" t="s">
        <v>220</v>
      </c>
      <c r="C40" s="4">
        <v>0</v>
      </c>
      <c r="D40">
        <v>0</v>
      </c>
      <c r="E40" t="s">
        <v>212</v>
      </c>
      <c r="F40" t="s">
        <v>215</v>
      </c>
    </row>
    <row r="41" spans="1:6" x14ac:dyDescent="0.25">
      <c r="A41">
        <v>38</v>
      </c>
      <c r="B41" t="s">
        <v>220</v>
      </c>
      <c r="C41" s="4">
        <v>0</v>
      </c>
      <c r="D41">
        <v>0</v>
      </c>
      <c r="E41" t="s">
        <v>212</v>
      </c>
      <c r="F41" t="s">
        <v>215</v>
      </c>
    </row>
    <row r="42" spans="1:6" x14ac:dyDescent="0.25">
      <c r="A42">
        <v>39</v>
      </c>
      <c r="B42" t="s">
        <v>220</v>
      </c>
      <c r="C42" s="4">
        <v>0</v>
      </c>
      <c r="D42">
        <v>0</v>
      </c>
      <c r="E42" t="s">
        <v>212</v>
      </c>
      <c r="F42" t="s">
        <v>215</v>
      </c>
    </row>
    <row r="43" spans="1:6" x14ac:dyDescent="0.25">
      <c r="A43">
        <v>40</v>
      </c>
      <c r="B43" t="s">
        <v>220</v>
      </c>
      <c r="C43" s="4">
        <v>0</v>
      </c>
      <c r="D43">
        <v>0</v>
      </c>
      <c r="E43" t="s">
        <v>212</v>
      </c>
      <c r="F43" t="s">
        <v>215</v>
      </c>
    </row>
    <row r="44" spans="1:6" x14ac:dyDescent="0.25">
      <c r="A44">
        <v>41</v>
      </c>
      <c r="B44" t="s">
        <v>220</v>
      </c>
      <c r="C44" s="4">
        <v>0</v>
      </c>
      <c r="D44">
        <v>0</v>
      </c>
      <c r="E44" t="s">
        <v>212</v>
      </c>
      <c r="F44" t="s">
        <v>215</v>
      </c>
    </row>
    <row r="45" spans="1:6" x14ac:dyDescent="0.25">
      <c r="A45">
        <v>42</v>
      </c>
      <c r="B45" t="s">
        <v>220</v>
      </c>
      <c r="C45" s="4">
        <v>0</v>
      </c>
      <c r="D45">
        <v>0</v>
      </c>
      <c r="E45" t="s">
        <v>212</v>
      </c>
      <c r="F45" t="s">
        <v>215</v>
      </c>
    </row>
    <row r="46" spans="1:6" x14ac:dyDescent="0.25">
      <c r="A46">
        <v>43</v>
      </c>
      <c r="B46" t="s">
        <v>220</v>
      </c>
      <c r="C46" s="4">
        <v>0</v>
      </c>
      <c r="D46">
        <v>0</v>
      </c>
      <c r="E46" t="s">
        <v>212</v>
      </c>
      <c r="F46" t="s">
        <v>215</v>
      </c>
    </row>
    <row r="47" spans="1:6" x14ac:dyDescent="0.25">
      <c r="A47">
        <v>44</v>
      </c>
      <c r="B47" t="s">
        <v>220</v>
      </c>
      <c r="C47" s="4">
        <v>0</v>
      </c>
      <c r="D47">
        <v>0</v>
      </c>
      <c r="E47" t="s">
        <v>212</v>
      </c>
      <c r="F47" t="s">
        <v>215</v>
      </c>
    </row>
    <row r="48" spans="1:6" x14ac:dyDescent="0.25">
      <c r="A48">
        <v>45</v>
      </c>
      <c r="B48" t="s">
        <v>220</v>
      </c>
      <c r="C48" s="4">
        <v>0</v>
      </c>
      <c r="D48">
        <v>0</v>
      </c>
      <c r="E48" t="s">
        <v>212</v>
      </c>
      <c r="F48" t="s">
        <v>215</v>
      </c>
    </row>
    <row r="49" spans="1:6" x14ac:dyDescent="0.25">
      <c r="A49">
        <v>46</v>
      </c>
      <c r="B49" t="s">
        <v>220</v>
      </c>
      <c r="C49" s="4">
        <v>0</v>
      </c>
      <c r="D49">
        <v>0</v>
      </c>
      <c r="E49" t="s">
        <v>212</v>
      </c>
      <c r="F49" t="s">
        <v>215</v>
      </c>
    </row>
    <row r="50" spans="1:6" x14ac:dyDescent="0.25">
      <c r="A50">
        <v>47</v>
      </c>
      <c r="B50" t="s">
        <v>220</v>
      </c>
      <c r="C50" s="4">
        <v>0</v>
      </c>
      <c r="D50">
        <v>0</v>
      </c>
      <c r="E50" t="s">
        <v>212</v>
      </c>
      <c r="F50" t="s">
        <v>215</v>
      </c>
    </row>
    <row r="51" spans="1:6" x14ac:dyDescent="0.25">
      <c r="A51">
        <v>48</v>
      </c>
      <c r="B51" t="s">
        <v>220</v>
      </c>
      <c r="C51" s="4">
        <v>0</v>
      </c>
      <c r="D51">
        <v>0</v>
      </c>
      <c r="E51" t="s">
        <v>212</v>
      </c>
      <c r="F51" t="s">
        <v>215</v>
      </c>
    </row>
    <row r="52" spans="1:6" x14ac:dyDescent="0.25">
      <c r="A52">
        <v>49</v>
      </c>
      <c r="B52" t="s">
        <v>220</v>
      </c>
      <c r="C52" s="4">
        <v>0</v>
      </c>
      <c r="D52">
        <v>0</v>
      </c>
      <c r="E52" t="s">
        <v>212</v>
      </c>
      <c r="F52" t="s">
        <v>215</v>
      </c>
    </row>
    <row r="53" spans="1:6" x14ac:dyDescent="0.25">
      <c r="A53">
        <v>50</v>
      </c>
      <c r="B53" t="s">
        <v>220</v>
      </c>
      <c r="C53" s="4">
        <v>0</v>
      </c>
      <c r="D53">
        <v>0</v>
      </c>
      <c r="E53" t="s">
        <v>212</v>
      </c>
      <c r="F53" t="s">
        <v>215</v>
      </c>
    </row>
    <row r="54" spans="1:6" x14ac:dyDescent="0.25">
      <c r="A54">
        <v>51</v>
      </c>
      <c r="B54" t="s">
        <v>220</v>
      </c>
      <c r="C54" s="4">
        <v>0</v>
      </c>
      <c r="D54">
        <v>0</v>
      </c>
      <c r="E54" t="s">
        <v>212</v>
      </c>
      <c r="F54" t="s">
        <v>215</v>
      </c>
    </row>
    <row r="55" spans="1:6" x14ac:dyDescent="0.25">
      <c r="A55">
        <v>52</v>
      </c>
      <c r="B55" t="s">
        <v>220</v>
      </c>
      <c r="C55" s="4">
        <v>0</v>
      </c>
      <c r="D55">
        <v>0</v>
      </c>
      <c r="E55" t="s">
        <v>212</v>
      </c>
      <c r="F55" t="s">
        <v>215</v>
      </c>
    </row>
    <row r="56" spans="1:6" x14ac:dyDescent="0.25">
      <c r="A56">
        <v>53</v>
      </c>
      <c r="B56" t="s">
        <v>220</v>
      </c>
      <c r="C56" s="4">
        <v>0</v>
      </c>
      <c r="D56">
        <v>0</v>
      </c>
      <c r="E56" t="s">
        <v>212</v>
      </c>
      <c r="F56" t="s">
        <v>215</v>
      </c>
    </row>
    <row r="57" spans="1:6" x14ac:dyDescent="0.25">
      <c r="A57">
        <v>54</v>
      </c>
      <c r="B57" t="s">
        <v>220</v>
      </c>
      <c r="C57" s="4">
        <v>0</v>
      </c>
      <c r="D57">
        <v>0</v>
      </c>
      <c r="E57" t="s">
        <v>212</v>
      </c>
      <c r="F57" t="s">
        <v>215</v>
      </c>
    </row>
    <row r="58" spans="1:6" x14ac:dyDescent="0.25">
      <c r="A58">
        <v>55</v>
      </c>
      <c r="B58" t="s">
        <v>220</v>
      </c>
      <c r="C58" s="4">
        <v>0</v>
      </c>
      <c r="D58">
        <v>0</v>
      </c>
      <c r="E58" t="s">
        <v>212</v>
      </c>
      <c r="F58" t="s">
        <v>215</v>
      </c>
    </row>
    <row r="59" spans="1:6" x14ac:dyDescent="0.25">
      <c r="A59">
        <v>56</v>
      </c>
      <c r="B59" t="s">
        <v>220</v>
      </c>
      <c r="C59" s="4">
        <v>0</v>
      </c>
      <c r="D59">
        <v>0</v>
      </c>
      <c r="E59" t="s">
        <v>212</v>
      </c>
      <c r="F59" t="s">
        <v>215</v>
      </c>
    </row>
    <row r="60" spans="1:6" x14ac:dyDescent="0.25">
      <c r="A60">
        <v>57</v>
      </c>
      <c r="B60" t="s">
        <v>220</v>
      </c>
      <c r="C60" s="4">
        <v>0</v>
      </c>
      <c r="D60">
        <v>0</v>
      </c>
      <c r="E60" t="s">
        <v>212</v>
      </c>
      <c r="F60" t="s">
        <v>215</v>
      </c>
    </row>
    <row r="61" spans="1:6" x14ac:dyDescent="0.25">
      <c r="A61">
        <v>58</v>
      </c>
      <c r="B61" t="s">
        <v>220</v>
      </c>
      <c r="C61" s="4">
        <v>0</v>
      </c>
      <c r="D61">
        <v>0</v>
      </c>
      <c r="E61" t="s">
        <v>212</v>
      </c>
      <c r="F61" t="s">
        <v>215</v>
      </c>
    </row>
    <row r="62" spans="1:6" x14ac:dyDescent="0.25">
      <c r="A62">
        <v>59</v>
      </c>
      <c r="B62" t="s">
        <v>220</v>
      </c>
      <c r="C62" s="4">
        <v>0</v>
      </c>
      <c r="D62">
        <v>0</v>
      </c>
      <c r="E62" t="s">
        <v>212</v>
      </c>
      <c r="F62" t="s">
        <v>215</v>
      </c>
    </row>
    <row r="63" spans="1:6" x14ac:dyDescent="0.25">
      <c r="A63">
        <v>60</v>
      </c>
      <c r="B63" t="s">
        <v>220</v>
      </c>
      <c r="C63" s="4">
        <v>0</v>
      </c>
      <c r="D63">
        <v>0</v>
      </c>
      <c r="E63" t="s">
        <v>212</v>
      </c>
      <c r="F63" t="s">
        <v>215</v>
      </c>
    </row>
    <row r="64" spans="1:6" x14ac:dyDescent="0.25">
      <c r="A64">
        <v>61</v>
      </c>
      <c r="B64" t="s">
        <v>220</v>
      </c>
      <c r="C64" s="4">
        <v>0</v>
      </c>
      <c r="D64">
        <v>0</v>
      </c>
      <c r="E64" t="s">
        <v>212</v>
      </c>
      <c r="F64" t="s">
        <v>215</v>
      </c>
    </row>
    <row r="65" spans="1:6" x14ac:dyDescent="0.25">
      <c r="A65">
        <v>62</v>
      </c>
      <c r="B65" t="s">
        <v>220</v>
      </c>
      <c r="C65" s="4">
        <v>0</v>
      </c>
      <c r="D65">
        <v>0</v>
      </c>
      <c r="E65" t="s">
        <v>212</v>
      </c>
      <c r="F65" t="s">
        <v>215</v>
      </c>
    </row>
    <row r="66" spans="1:6" x14ac:dyDescent="0.25">
      <c r="A66">
        <v>63</v>
      </c>
      <c r="B66" t="s">
        <v>220</v>
      </c>
      <c r="C66" s="4">
        <v>0</v>
      </c>
      <c r="D66">
        <v>0</v>
      </c>
      <c r="E66" t="s">
        <v>212</v>
      </c>
      <c r="F66" t="s">
        <v>215</v>
      </c>
    </row>
    <row r="67" spans="1:6" x14ac:dyDescent="0.25">
      <c r="A67">
        <v>64</v>
      </c>
      <c r="B67" t="s">
        <v>220</v>
      </c>
      <c r="C67" s="4">
        <v>0</v>
      </c>
      <c r="D67">
        <v>0</v>
      </c>
      <c r="E67" t="s">
        <v>212</v>
      </c>
      <c r="F67" t="s">
        <v>215</v>
      </c>
    </row>
    <row r="68" spans="1:6" x14ac:dyDescent="0.25">
      <c r="A68">
        <v>65</v>
      </c>
      <c r="B68" t="s">
        <v>220</v>
      </c>
      <c r="C68" s="4">
        <v>0</v>
      </c>
      <c r="D68">
        <v>0</v>
      </c>
      <c r="E68" t="s">
        <v>212</v>
      </c>
      <c r="F68" t="s">
        <v>215</v>
      </c>
    </row>
    <row r="69" spans="1:6" x14ac:dyDescent="0.25">
      <c r="A69">
        <v>66</v>
      </c>
      <c r="B69" t="s">
        <v>220</v>
      </c>
      <c r="C69" s="4">
        <v>0</v>
      </c>
      <c r="D69">
        <v>0</v>
      </c>
      <c r="E69" t="s">
        <v>212</v>
      </c>
      <c r="F69" t="s">
        <v>215</v>
      </c>
    </row>
    <row r="70" spans="1:6" x14ac:dyDescent="0.25">
      <c r="A70">
        <v>67</v>
      </c>
      <c r="B70" t="s">
        <v>220</v>
      </c>
      <c r="C70" s="4">
        <v>0</v>
      </c>
      <c r="D70">
        <v>0</v>
      </c>
      <c r="E70" t="s">
        <v>212</v>
      </c>
      <c r="F70" t="s">
        <v>215</v>
      </c>
    </row>
    <row r="71" spans="1:6" x14ac:dyDescent="0.25">
      <c r="A71">
        <v>68</v>
      </c>
      <c r="B71" t="s">
        <v>220</v>
      </c>
      <c r="C71" s="4">
        <v>0</v>
      </c>
      <c r="D71">
        <v>0</v>
      </c>
      <c r="E71" t="s">
        <v>212</v>
      </c>
      <c r="F71" t="s">
        <v>215</v>
      </c>
    </row>
    <row r="72" spans="1:6" x14ac:dyDescent="0.25">
      <c r="A72">
        <v>69</v>
      </c>
      <c r="B72" t="s">
        <v>220</v>
      </c>
      <c r="C72" s="4">
        <v>0</v>
      </c>
      <c r="D72">
        <v>0</v>
      </c>
      <c r="E72" t="s">
        <v>212</v>
      </c>
      <c r="F72" t="s">
        <v>215</v>
      </c>
    </row>
    <row r="73" spans="1:6" x14ac:dyDescent="0.25">
      <c r="A73">
        <v>70</v>
      </c>
      <c r="B73" t="s">
        <v>220</v>
      </c>
      <c r="C73" s="4">
        <v>0</v>
      </c>
      <c r="D73">
        <v>0</v>
      </c>
      <c r="E73" t="s">
        <v>212</v>
      </c>
      <c r="F73" t="s">
        <v>215</v>
      </c>
    </row>
    <row r="74" spans="1:6" x14ac:dyDescent="0.25">
      <c r="A74">
        <v>71</v>
      </c>
      <c r="B74" t="s">
        <v>220</v>
      </c>
      <c r="C74" s="4">
        <v>0</v>
      </c>
      <c r="D74">
        <v>0</v>
      </c>
      <c r="E74" t="s">
        <v>212</v>
      </c>
      <c r="F74" t="s">
        <v>215</v>
      </c>
    </row>
    <row r="75" spans="1:6" x14ac:dyDescent="0.25">
      <c r="A75">
        <v>72</v>
      </c>
      <c r="B75" t="s">
        <v>220</v>
      </c>
      <c r="C75" s="4">
        <v>0</v>
      </c>
      <c r="D75">
        <v>0</v>
      </c>
      <c r="E75" t="s">
        <v>212</v>
      </c>
      <c r="F75" t="s">
        <v>215</v>
      </c>
    </row>
    <row r="76" spans="1:6" x14ac:dyDescent="0.25">
      <c r="A76">
        <v>73</v>
      </c>
      <c r="B76" t="s">
        <v>220</v>
      </c>
      <c r="C76" s="4">
        <v>0</v>
      </c>
      <c r="D76">
        <v>0</v>
      </c>
      <c r="E76" t="s">
        <v>212</v>
      </c>
      <c r="F76" t="s">
        <v>215</v>
      </c>
    </row>
    <row r="77" spans="1:6" x14ac:dyDescent="0.25">
      <c r="A77">
        <v>74</v>
      </c>
      <c r="B77" t="s">
        <v>220</v>
      </c>
      <c r="C77" s="4">
        <v>0</v>
      </c>
      <c r="D77">
        <v>0</v>
      </c>
      <c r="E77" t="s">
        <v>212</v>
      </c>
      <c r="F77" t="s">
        <v>215</v>
      </c>
    </row>
    <row r="78" spans="1:6" x14ac:dyDescent="0.25">
      <c r="A78">
        <v>75</v>
      </c>
      <c r="B78" t="s">
        <v>220</v>
      </c>
      <c r="C78" s="4">
        <v>0</v>
      </c>
      <c r="D78">
        <v>0</v>
      </c>
      <c r="E78" t="s">
        <v>212</v>
      </c>
      <c r="F78" t="s">
        <v>215</v>
      </c>
    </row>
    <row r="79" spans="1:6" x14ac:dyDescent="0.25">
      <c r="A79">
        <v>76</v>
      </c>
      <c r="B79" t="s">
        <v>220</v>
      </c>
      <c r="C79" s="4">
        <v>0</v>
      </c>
      <c r="D79">
        <v>0</v>
      </c>
      <c r="E79" t="s">
        <v>212</v>
      </c>
      <c r="F79" t="s">
        <v>215</v>
      </c>
    </row>
    <row r="80" spans="1:6" x14ac:dyDescent="0.25">
      <c r="A80">
        <v>77</v>
      </c>
      <c r="B80" t="s">
        <v>220</v>
      </c>
      <c r="C80" s="4">
        <v>0</v>
      </c>
      <c r="D80">
        <v>0</v>
      </c>
      <c r="E80" t="s">
        <v>212</v>
      </c>
      <c r="F80" t="s">
        <v>215</v>
      </c>
    </row>
    <row r="81" spans="1:6" x14ac:dyDescent="0.25">
      <c r="A81">
        <v>78</v>
      </c>
      <c r="B81" t="s">
        <v>220</v>
      </c>
      <c r="C81" s="4">
        <v>0</v>
      </c>
      <c r="D81">
        <v>0</v>
      </c>
      <c r="E81" t="s">
        <v>212</v>
      </c>
      <c r="F81" t="s">
        <v>215</v>
      </c>
    </row>
    <row r="82" spans="1:6" x14ac:dyDescent="0.25">
      <c r="A82">
        <v>79</v>
      </c>
      <c r="B82" t="s">
        <v>220</v>
      </c>
      <c r="C82" s="4">
        <v>0</v>
      </c>
      <c r="D82">
        <v>0</v>
      </c>
      <c r="E82" t="s">
        <v>212</v>
      </c>
      <c r="F82" t="s">
        <v>215</v>
      </c>
    </row>
    <row r="83" spans="1:6" x14ac:dyDescent="0.25">
      <c r="A83">
        <v>80</v>
      </c>
      <c r="B83" t="s">
        <v>220</v>
      </c>
      <c r="C83" s="4">
        <v>0</v>
      </c>
      <c r="D83">
        <v>0</v>
      </c>
      <c r="E83" t="s">
        <v>212</v>
      </c>
      <c r="F83" t="s">
        <v>215</v>
      </c>
    </row>
    <row r="84" spans="1:6" x14ac:dyDescent="0.25">
      <c r="A84">
        <v>81</v>
      </c>
      <c r="B84" t="s">
        <v>220</v>
      </c>
      <c r="C84" s="4">
        <v>0</v>
      </c>
      <c r="D84">
        <v>0</v>
      </c>
      <c r="E84" t="s">
        <v>212</v>
      </c>
      <c r="F84" t="s">
        <v>215</v>
      </c>
    </row>
    <row r="85" spans="1:6" x14ac:dyDescent="0.25">
      <c r="A85">
        <v>82</v>
      </c>
      <c r="B85" t="s">
        <v>220</v>
      </c>
      <c r="C85" s="4">
        <v>0</v>
      </c>
      <c r="D85">
        <v>0</v>
      </c>
      <c r="E85" t="s">
        <v>212</v>
      </c>
      <c r="F85" t="s">
        <v>215</v>
      </c>
    </row>
    <row r="86" spans="1:6" x14ac:dyDescent="0.25">
      <c r="A86">
        <v>83</v>
      </c>
      <c r="B86" t="s">
        <v>220</v>
      </c>
      <c r="C86" s="4">
        <v>0</v>
      </c>
      <c r="D86">
        <v>0</v>
      </c>
      <c r="E86" t="s">
        <v>212</v>
      </c>
      <c r="F86" t="s">
        <v>215</v>
      </c>
    </row>
    <row r="87" spans="1:6" x14ac:dyDescent="0.25">
      <c r="A87">
        <v>84</v>
      </c>
      <c r="B87" t="s">
        <v>220</v>
      </c>
      <c r="C87" s="4">
        <v>0</v>
      </c>
      <c r="D87">
        <v>0</v>
      </c>
      <c r="E87" t="s">
        <v>212</v>
      </c>
      <c r="F87" t="s">
        <v>215</v>
      </c>
    </row>
    <row r="88" spans="1:6" x14ac:dyDescent="0.25">
      <c r="A88">
        <v>85</v>
      </c>
      <c r="B88" t="s">
        <v>220</v>
      </c>
      <c r="C88" s="4">
        <v>0</v>
      </c>
      <c r="D88">
        <v>0</v>
      </c>
      <c r="E88" t="s">
        <v>212</v>
      </c>
      <c r="F88" t="s">
        <v>215</v>
      </c>
    </row>
    <row r="89" spans="1:6" x14ac:dyDescent="0.25">
      <c r="A89">
        <v>86</v>
      </c>
      <c r="B89" t="s">
        <v>220</v>
      </c>
      <c r="C89" s="4">
        <v>0</v>
      </c>
      <c r="D89">
        <v>0</v>
      </c>
      <c r="E89" t="s">
        <v>212</v>
      </c>
      <c r="F89" t="s">
        <v>215</v>
      </c>
    </row>
    <row r="90" spans="1:6" x14ac:dyDescent="0.25">
      <c r="A90">
        <v>87</v>
      </c>
      <c r="B90" t="s">
        <v>220</v>
      </c>
      <c r="C90" s="4">
        <v>0</v>
      </c>
      <c r="D90">
        <v>0</v>
      </c>
      <c r="E90" t="s">
        <v>212</v>
      </c>
      <c r="F90" t="s">
        <v>215</v>
      </c>
    </row>
    <row r="91" spans="1:6" x14ac:dyDescent="0.25">
      <c r="A91">
        <v>88</v>
      </c>
      <c r="B91" t="s">
        <v>220</v>
      </c>
      <c r="C91" s="4">
        <v>0</v>
      </c>
      <c r="D91">
        <v>0</v>
      </c>
      <c r="E91" t="s">
        <v>212</v>
      </c>
      <c r="F91" t="s">
        <v>215</v>
      </c>
    </row>
    <row r="92" spans="1:6" x14ac:dyDescent="0.25">
      <c r="A92">
        <v>89</v>
      </c>
      <c r="B92" t="s">
        <v>220</v>
      </c>
      <c r="C92" s="4">
        <v>0</v>
      </c>
      <c r="D92">
        <v>0</v>
      </c>
      <c r="E92" t="s">
        <v>212</v>
      </c>
      <c r="F92" t="s">
        <v>215</v>
      </c>
    </row>
    <row r="93" spans="1:6" x14ac:dyDescent="0.25">
      <c r="A93">
        <v>90</v>
      </c>
      <c r="B93" t="s">
        <v>220</v>
      </c>
      <c r="C93" s="4">
        <v>0</v>
      </c>
      <c r="D93">
        <v>0</v>
      </c>
      <c r="E93" t="s">
        <v>212</v>
      </c>
      <c r="F93" t="s">
        <v>215</v>
      </c>
    </row>
    <row r="94" spans="1:6" x14ac:dyDescent="0.25">
      <c r="A94">
        <v>91</v>
      </c>
      <c r="B94" t="s">
        <v>220</v>
      </c>
      <c r="C94" s="4">
        <v>0</v>
      </c>
      <c r="D94">
        <v>0</v>
      </c>
      <c r="E94" t="s">
        <v>212</v>
      </c>
      <c r="F94" t="s">
        <v>215</v>
      </c>
    </row>
    <row r="95" spans="1:6" x14ac:dyDescent="0.25">
      <c r="A95">
        <v>92</v>
      </c>
      <c r="B95" t="s">
        <v>220</v>
      </c>
      <c r="C95" s="4">
        <v>0</v>
      </c>
      <c r="D95">
        <v>0</v>
      </c>
      <c r="E95" t="s">
        <v>212</v>
      </c>
      <c r="F95" t="s">
        <v>215</v>
      </c>
    </row>
    <row r="96" spans="1:6" x14ac:dyDescent="0.25">
      <c r="A96">
        <v>93</v>
      </c>
      <c r="B96" t="s">
        <v>220</v>
      </c>
      <c r="C96" s="4">
        <v>0</v>
      </c>
      <c r="D96">
        <v>0</v>
      </c>
      <c r="E96" t="s">
        <v>212</v>
      </c>
      <c r="F96" t="s">
        <v>215</v>
      </c>
    </row>
    <row r="97" spans="1:6" x14ac:dyDescent="0.25">
      <c r="A97">
        <v>94</v>
      </c>
      <c r="B97" t="s">
        <v>220</v>
      </c>
      <c r="C97" s="4">
        <v>0</v>
      </c>
      <c r="D97">
        <v>0</v>
      </c>
      <c r="E97" t="s">
        <v>212</v>
      </c>
      <c r="F97" t="s">
        <v>215</v>
      </c>
    </row>
    <row r="98" spans="1:6" x14ac:dyDescent="0.25">
      <c r="A98">
        <v>95</v>
      </c>
      <c r="B98" t="s">
        <v>220</v>
      </c>
      <c r="C98" s="4">
        <v>0</v>
      </c>
      <c r="D98">
        <v>0</v>
      </c>
      <c r="E98" t="s">
        <v>212</v>
      </c>
      <c r="F98" t="s">
        <v>215</v>
      </c>
    </row>
    <row r="99" spans="1:6" x14ac:dyDescent="0.25">
      <c r="A99">
        <v>96</v>
      </c>
      <c r="B99" t="s">
        <v>220</v>
      </c>
      <c r="C99" s="4">
        <v>0</v>
      </c>
      <c r="D99">
        <v>0</v>
      </c>
      <c r="E99" t="s">
        <v>212</v>
      </c>
      <c r="F99" t="s">
        <v>215</v>
      </c>
    </row>
    <row r="100" spans="1:6" x14ac:dyDescent="0.25">
      <c r="A100">
        <v>97</v>
      </c>
      <c r="B100" t="s">
        <v>220</v>
      </c>
      <c r="C100" s="4">
        <v>0</v>
      </c>
      <c r="D100">
        <v>0</v>
      </c>
      <c r="E100" t="s">
        <v>212</v>
      </c>
      <c r="F100" t="s">
        <v>215</v>
      </c>
    </row>
    <row r="101" spans="1:6" x14ac:dyDescent="0.25">
      <c r="A101">
        <v>98</v>
      </c>
      <c r="B101" t="s">
        <v>220</v>
      </c>
      <c r="C101" s="4">
        <v>0</v>
      </c>
      <c r="D101">
        <v>0</v>
      </c>
      <c r="E101" t="s">
        <v>212</v>
      </c>
      <c r="F101" t="s">
        <v>215</v>
      </c>
    </row>
    <row r="102" spans="1:6" x14ac:dyDescent="0.25">
      <c r="A102">
        <v>99</v>
      </c>
      <c r="B102" t="s">
        <v>220</v>
      </c>
      <c r="C102" s="4">
        <v>0</v>
      </c>
      <c r="D102">
        <v>0</v>
      </c>
      <c r="E102" t="s">
        <v>212</v>
      </c>
      <c r="F102" t="s">
        <v>215</v>
      </c>
    </row>
    <row r="103" spans="1:6" x14ac:dyDescent="0.25">
      <c r="A103">
        <v>100</v>
      </c>
      <c r="B103" t="s">
        <v>220</v>
      </c>
      <c r="C103" s="4">
        <v>0</v>
      </c>
      <c r="D103">
        <v>0</v>
      </c>
      <c r="E103" t="s">
        <v>212</v>
      </c>
      <c r="F103" t="s">
        <v>215</v>
      </c>
    </row>
    <row r="104" spans="1:6" x14ac:dyDescent="0.25">
      <c r="A104">
        <v>101</v>
      </c>
      <c r="B104" t="s">
        <v>220</v>
      </c>
      <c r="C104" s="4">
        <v>0</v>
      </c>
      <c r="D104">
        <v>0</v>
      </c>
      <c r="E104" t="s">
        <v>212</v>
      </c>
      <c r="F104" t="s">
        <v>215</v>
      </c>
    </row>
    <row r="105" spans="1:6" x14ac:dyDescent="0.25">
      <c r="A105">
        <v>102</v>
      </c>
      <c r="B105" t="s">
        <v>220</v>
      </c>
      <c r="C105" s="4">
        <v>0</v>
      </c>
      <c r="D105">
        <v>0</v>
      </c>
      <c r="E105" t="s">
        <v>212</v>
      </c>
      <c r="F105" t="s">
        <v>215</v>
      </c>
    </row>
    <row r="106" spans="1:6" x14ac:dyDescent="0.25">
      <c r="A106">
        <v>103</v>
      </c>
      <c r="B106" t="s">
        <v>220</v>
      </c>
      <c r="C106" s="4">
        <v>0</v>
      </c>
      <c r="D106">
        <v>0</v>
      </c>
      <c r="E106" t="s">
        <v>212</v>
      </c>
      <c r="F106" t="s">
        <v>215</v>
      </c>
    </row>
    <row r="107" spans="1:6" x14ac:dyDescent="0.25">
      <c r="A107">
        <v>104</v>
      </c>
      <c r="B107" t="s">
        <v>220</v>
      </c>
      <c r="C107" s="4">
        <v>0</v>
      </c>
      <c r="D107">
        <v>0</v>
      </c>
      <c r="E107" t="s">
        <v>212</v>
      </c>
      <c r="F107" t="s">
        <v>215</v>
      </c>
    </row>
    <row r="108" spans="1:6" x14ac:dyDescent="0.25">
      <c r="A108">
        <v>105</v>
      </c>
      <c r="B108" t="s">
        <v>220</v>
      </c>
      <c r="C108" s="4">
        <v>0</v>
      </c>
      <c r="D108">
        <v>0</v>
      </c>
      <c r="E108" t="s">
        <v>212</v>
      </c>
      <c r="F108" t="s">
        <v>215</v>
      </c>
    </row>
    <row r="109" spans="1:6" x14ac:dyDescent="0.25">
      <c r="A109">
        <v>106</v>
      </c>
      <c r="B109" t="s">
        <v>220</v>
      </c>
      <c r="C109" s="4">
        <v>0</v>
      </c>
      <c r="D109">
        <v>0</v>
      </c>
      <c r="E109" t="s">
        <v>212</v>
      </c>
      <c r="F109" t="s">
        <v>215</v>
      </c>
    </row>
    <row r="110" spans="1:6" x14ac:dyDescent="0.25">
      <c r="A110">
        <v>107</v>
      </c>
      <c r="B110" t="s">
        <v>220</v>
      </c>
      <c r="C110" s="4">
        <v>0</v>
      </c>
      <c r="D110">
        <v>0</v>
      </c>
      <c r="E110" t="s">
        <v>212</v>
      </c>
      <c r="F110" t="s">
        <v>215</v>
      </c>
    </row>
    <row r="111" spans="1:6" x14ac:dyDescent="0.25">
      <c r="A111">
        <v>108</v>
      </c>
      <c r="B111" t="s">
        <v>220</v>
      </c>
      <c r="C111" s="4">
        <v>0</v>
      </c>
      <c r="D111">
        <v>0</v>
      </c>
      <c r="E111" t="s">
        <v>212</v>
      </c>
      <c r="F111" t="s">
        <v>215</v>
      </c>
    </row>
    <row r="112" spans="1:6" x14ac:dyDescent="0.25">
      <c r="A112">
        <v>109</v>
      </c>
      <c r="B112" t="s">
        <v>220</v>
      </c>
      <c r="C112" s="4">
        <v>0</v>
      </c>
      <c r="D112">
        <v>0</v>
      </c>
      <c r="E112" t="s">
        <v>212</v>
      </c>
      <c r="F112" t="s">
        <v>215</v>
      </c>
    </row>
    <row r="113" spans="1:6" x14ac:dyDescent="0.25">
      <c r="A113">
        <v>110</v>
      </c>
      <c r="B113" t="s">
        <v>220</v>
      </c>
      <c r="C113" s="4">
        <v>0</v>
      </c>
      <c r="D113">
        <v>0</v>
      </c>
      <c r="E113" t="s">
        <v>212</v>
      </c>
      <c r="F113" t="s">
        <v>215</v>
      </c>
    </row>
    <row r="114" spans="1:6" x14ac:dyDescent="0.25">
      <c r="A114">
        <v>111</v>
      </c>
      <c r="B114" t="s">
        <v>220</v>
      </c>
      <c r="C114" s="4">
        <v>0</v>
      </c>
      <c r="D114">
        <v>0</v>
      </c>
      <c r="E114" t="s">
        <v>212</v>
      </c>
      <c r="F114" t="s">
        <v>215</v>
      </c>
    </row>
    <row r="115" spans="1:6" x14ac:dyDescent="0.25">
      <c r="A115">
        <v>112</v>
      </c>
      <c r="B115" t="s">
        <v>220</v>
      </c>
      <c r="C115" s="4">
        <v>0</v>
      </c>
      <c r="D115">
        <v>0</v>
      </c>
      <c r="E115" t="s">
        <v>212</v>
      </c>
      <c r="F115" t="s">
        <v>215</v>
      </c>
    </row>
    <row r="116" spans="1:6" x14ac:dyDescent="0.25">
      <c r="A116">
        <v>113</v>
      </c>
      <c r="B116" t="s">
        <v>220</v>
      </c>
      <c r="C116" s="4">
        <v>0</v>
      </c>
      <c r="D116">
        <v>0</v>
      </c>
      <c r="E116" t="s">
        <v>212</v>
      </c>
      <c r="F116" t="s">
        <v>215</v>
      </c>
    </row>
    <row r="117" spans="1:6" x14ac:dyDescent="0.25">
      <c r="A117">
        <v>114</v>
      </c>
      <c r="B117" t="s">
        <v>220</v>
      </c>
      <c r="C117" s="4">
        <v>0</v>
      </c>
      <c r="D117">
        <v>0</v>
      </c>
      <c r="E117" t="s">
        <v>212</v>
      </c>
      <c r="F117" t="s">
        <v>215</v>
      </c>
    </row>
    <row r="118" spans="1:6" x14ac:dyDescent="0.25">
      <c r="A118">
        <v>115</v>
      </c>
      <c r="B118" t="s">
        <v>220</v>
      </c>
      <c r="C118" s="4">
        <v>0</v>
      </c>
      <c r="D118">
        <v>0</v>
      </c>
      <c r="E118" t="s">
        <v>212</v>
      </c>
      <c r="F118" t="s">
        <v>215</v>
      </c>
    </row>
    <row r="119" spans="1:6" x14ac:dyDescent="0.25">
      <c r="A119">
        <v>116</v>
      </c>
      <c r="B119" t="s">
        <v>220</v>
      </c>
      <c r="C119" s="4">
        <v>0</v>
      </c>
      <c r="D119">
        <v>0</v>
      </c>
      <c r="E119" t="s">
        <v>212</v>
      </c>
      <c r="F119" t="s">
        <v>215</v>
      </c>
    </row>
    <row r="120" spans="1:6" x14ac:dyDescent="0.25">
      <c r="A120">
        <v>117</v>
      </c>
      <c r="B120" t="s">
        <v>220</v>
      </c>
      <c r="C120" s="4">
        <v>0</v>
      </c>
      <c r="D120">
        <v>0</v>
      </c>
      <c r="E120" t="s">
        <v>212</v>
      </c>
      <c r="F120" t="s">
        <v>215</v>
      </c>
    </row>
    <row r="121" spans="1:6" x14ac:dyDescent="0.25">
      <c r="A121">
        <v>118</v>
      </c>
      <c r="B121" t="s">
        <v>220</v>
      </c>
      <c r="C121" s="4">
        <v>0</v>
      </c>
      <c r="D121">
        <v>0</v>
      </c>
      <c r="E121" t="s">
        <v>212</v>
      </c>
      <c r="F121" t="s">
        <v>215</v>
      </c>
    </row>
    <row r="122" spans="1:6" x14ac:dyDescent="0.25">
      <c r="A122">
        <v>119</v>
      </c>
      <c r="B122" t="s">
        <v>220</v>
      </c>
      <c r="C122" s="4">
        <v>0</v>
      </c>
      <c r="D122">
        <v>0</v>
      </c>
      <c r="E122" t="s">
        <v>212</v>
      </c>
      <c r="F122" t="s">
        <v>215</v>
      </c>
    </row>
    <row r="123" spans="1:6" x14ac:dyDescent="0.25">
      <c r="A123">
        <v>120</v>
      </c>
      <c r="B123" t="s">
        <v>220</v>
      </c>
      <c r="C123" s="4">
        <v>0</v>
      </c>
      <c r="D123">
        <v>0</v>
      </c>
      <c r="E123" t="s">
        <v>212</v>
      </c>
      <c r="F123" t="s">
        <v>215</v>
      </c>
    </row>
    <row r="124" spans="1:6" x14ac:dyDescent="0.25">
      <c r="A124">
        <v>121</v>
      </c>
      <c r="B124" t="s">
        <v>220</v>
      </c>
      <c r="C124" s="4">
        <v>0</v>
      </c>
      <c r="D124">
        <v>0</v>
      </c>
      <c r="E124" t="s">
        <v>212</v>
      </c>
      <c r="F124" t="s">
        <v>215</v>
      </c>
    </row>
    <row r="125" spans="1:6" x14ac:dyDescent="0.25">
      <c r="A125">
        <v>122</v>
      </c>
      <c r="B125" t="s">
        <v>220</v>
      </c>
      <c r="C125" s="4">
        <v>0</v>
      </c>
      <c r="D125">
        <v>0</v>
      </c>
      <c r="E125" t="s">
        <v>212</v>
      </c>
      <c r="F125" t="s">
        <v>215</v>
      </c>
    </row>
    <row r="126" spans="1:6" x14ac:dyDescent="0.25">
      <c r="A126">
        <v>123</v>
      </c>
      <c r="B126" t="s">
        <v>220</v>
      </c>
      <c r="C126" s="4">
        <v>0</v>
      </c>
      <c r="D126">
        <v>0</v>
      </c>
      <c r="E126" t="s">
        <v>212</v>
      </c>
      <c r="F126" t="s">
        <v>215</v>
      </c>
    </row>
    <row r="127" spans="1:6" x14ac:dyDescent="0.25">
      <c r="A127">
        <v>124</v>
      </c>
      <c r="B127" t="s">
        <v>220</v>
      </c>
      <c r="C127" s="4">
        <v>0</v>
      </c>
      <c r="D127">
        <v>0</v>
      </c>
      <c r="E127" t="s">
        <v>212</v>
      </c>
      <c r="F127" t="s">
        <v>215</v>
      </c>
    </row>
    <row r="128" spans="1:6" x14ac:dyDescent="0.25">
      <c r="A128">
        <v>125</v>
      </c>
      <c r="B128" t="s">
        <v>220</v>
      </c>
      <c r="C128" s="4">
        <v>0</v>
      </c>
      <c r="D128">
        <v>0</v>
      </c>
      <c r="E128" t="s">
        <v>212</v>
      </c>
      <c r="F128" t="s">
        <v>215</v>
      </c>
    </row>
    <row r="129" spans="1:6" x14ac:dyDescent="0.25">
      <c r="A129">
        <v>126</v>
      </c>
      <c r="B129" t="s">
        <v>220</v>
      </c>
      <c r="C129" s="4">
        <v>0</v>
      </c>
      <c r="D129">
        <v>0</v>
      </c>
      <c r="E129" t="s">
        <v>212</v>
      </c>
      <c r="F129" t="s">
        <v>215</v>
      </c>
    </row>
    <row r="130" spans="1:6" x14ac:dyDescent="0.25">
      <c r="A130">
        <v>127</v>
      </c>
      <c r="B130" t="s">
        <v>220</v>
      </c>
      <c r="C130" s="4">
        <v>0</v>
      </c>
      <c r="D130">
        <v>0</v>
      </c>
      <c r="E130" t="s">
        <v>212</v>
      </c>
      <c r="F130" t="s">
        <v>215</v>
      </c>
    </row>
    <row r="131" spans="1:6" x14ac:dyDescent="0.25">
      <c r="A131">
        <v>128</v>
      </c>
      <c r="B131" t="s">
        <v>220</v>
      </c>
      <c r="C131" s="4">
        <v>0</v>
      </c>
      <c r="D131">
        <v>0</v>
      </c>
      <c r="E131" t="s">
        <v>212</v>
      </c>
      <c r="F131" t="s">
        <v>215</v>
      </c>
    </row>
    <row r="132" spans="1:6" x14ac:dyDescent="0.25">
      <c r="A132">
        <v>129</v>
      </c>
      <c r="B132" t="s">
        <v>220</v>
      </c>
      <c r="C132" s="4">
        <v>0</v>
      </c>
      <c r="D132">
        <v>0</v>
      </c>
      <c r="E132" t="s">
        <v>212</v>
      </c>
      <c r="F132" t="s">
        <v>215</v>
      </c>
    </row>
    <row r="133" spans="1:6" x14ac:dyDescent="0.25">
      <c r="A133">
        <v>130</v>
      </c>
      <c r="B133" t="s">
        <v>220</v>
      </c>
      <c r="C133" s="4">
        <v>0</v>
      </c>
      <c r="D133">
        <v>0</v>
      </c>
      <c r="E133" t="s">
        <v>212</v>
      </c>
      <c r="F133" t="s">
        <v>215</v>
      </c>
    </row>
    <row r="134" spans="1:6" x14ac:dyDescent="0.25">
      <c r="A134">
        <v>131</v>
      </c>
      <c r="B134" t="s">
        <v>220</v>
      </c>
      <c r="C134" s="4">
        <v>0</v>
      </c>
      <c r="D134">
        <v>0</v>
      </c>
      <c r="E134" t="s">
        <v>212</v>
      </c>
      <c r="F134" t="s">
        <v>215</v>
      </c>
    </row>
    <row r="135" spans="1:6" x14ac:dyDescent="0.25">
      <c r="A135">
        <v>132</v>
      </c>
      <c r="B135" t="s">
        <v>220</v>
      </c>
      <c r="C135" s="4">
        <v>0</v>
      </c>
      <c r="D135">
        <v>0</v>
      </c>
      <c r="E135" t="s">
        <v>212</v>
      </c>
      <c r="F135" t="s">
        <v>215</v>
      </c>
    </row>
    <row r="136" spans="1:6" x14ac:dyDescent="0.25">
      <c r="A136">
        <v>133</v>
      </c>
      <c r="B136" t="s">
        <v>220</v>
      </c>
      <c r="C136" s="4">
        <v>0</v>
      </c>
      <c r="D136">
        <v>0</v>
      </c>
      <c r="E136" t="s">
        <v>212</v>
      </c>
      <c r="F136" t="s">
        <v>215</v>
      </c>
    </row>
    <row r="137" spans="1:6" x14ac:dyDescent="0.25">
      <c r="A137">
        <v>134</v>
      </c>
      <c r="B137" t="s">
        <v>220</v>
      </c>
      <c r="C137" s="4">
        <v>0</v>
      </c>
      <c r="D137">
        <v>0</v>
      </c>
      <c r="E137" t="s">
        <v>212</v>
      </c>
      <c r="F137" t="s">
        <v>215</v>
      </c>
    </row>
    <row r="138" spans="1:6" x14ac:dyDescent="0.25">
      <c r="A138">
        <v>135</v>
      </c>
      <c r="B138" t="s">
        <v>220</v>
      </c>
      <c r="C138" s="4">
        <v>0</v>
      </c>
      <c r="D138">
        <v>0</v>
      </c>
      <c r="E138" t="s">
        <v>212</v>
      </c>
      <c r="F138" t="s">
        <v>215</v>
      </c>
    </row>
    <row r="139" spans="1:6" x14ac:dyDescent="0.25">
      <c r="A139">
        <v>136</v>
      </c>
      <c r="B139" t="s">
        <v>220</v>
      </c>
      <c r="C139" s="4">
        <v>0</v>
      </c>
      <c r="D139">
        <v>0</v>
      </c>
      <c r="E139" t="s">
        <v>212</v>
      </c>
      <c r="F139" t="s">
        <v>215</v>
      </c>
    </row>
    <row r="140" spans="1:6" x14ac:dyDescent="0.25">
      <c r="A140">
        <v>137</v>
      </c>
      <c r="B140" t="s">
        <v>220</v>
      </c>
      <c r="C140" s="4">
        <v>0</v>
      </c>
      <c r="D140">
        <v>0</v>
      </c>
      <c r="E140" t="s">
        <v>212</v>
      </c>
      <c r="F140" t="s">
        <v>215</v>
      </c>
    </row>
    <row r="141" spans="1:6" x14ac:dyDescent="0.25">
      <c r="A141">
        <v>138</v>
      </c>
      <c r="B141" t="s">
        <v>220</v>
      </c>
      <c r="C141" s="4">
        <v>0</v>
      </c>
      <c r="D141">
        <v>0</v>
      </c>
      <c r="E141" t="s">
        <v>212</v>
      </c>
      <c r="F141" t="s">
        <v>215</v>
      </c>
    </row>
    <row r="142" spans="1:6" x14ac:dyDescent="0.25">
      <c r="A142">
        <v>139</v>
      </c>
      <c r="B142" t="s">
        <v>220</v>
      </c>
      <c r="C142" s="4">
        <v>0</v>
      </c>
      <c r="D142">
        <v>0</v>
      </c>
      <c r="E142" t="s">
        <v>212</v>
      </c>
      <c r="F142" t="s">
        <v>215</v>
      </c>
    </row>
    <row r="143" spans="1:6" x14ac:dyDescent="0.25">
      <c r="A143">
        <v>140</v>
      </c>
      <c r="B143" t="s">
        <v>220</v>
      </c>
      <c r="C143" s="4">
        <v>0</v>
      </c>
      <c r="D143">
        <v>0</v>
      </c>
      <c r="E143" t="s">
        <v>212</v>
      </c>
      <c r="F143" t="s">
        <v>215</v>
      </c>
    </row>
    <row r="144" spans="1:6" x14ac:dyDescent="0.25">
      <c r="A144">
        <v>141</v>
      </c>
      <c r="B144" t="s">
        <v>220</v>
      </c>
      <c r="C144" s="4">
        <v>0</v>
      </c>
      <c r="D144">
        <v>0</v>
      </c>
      <c r="E144" t="s">
        <v>212</v>
      </c>
      <c r="F144" t="s">
        <v>215</v>
      </c>
    </row>
    <row r="145" spans="1:6" x14ac:dyDescent="0.25">
      <c r="A145">
        <v>142</v>
      </c>
      <c r="B145" t="s">
        <v>220</v>
      </c>
      <c r="C145" s="4">
        <v>0</v>
      </c>
      <c r="D145">
        <v>0</v>
      </c>
      <c r="E145" t="s">
        <v>212</v>
      </c>
      <c r="F145" t="s">
        <v>215</v>
      </c>
    </row>
    <row r="146" spans="1:6" x14ac:dyDescent="0.25">
      <c r="A146">
        <v>143</v>
      </c>
      <c r="B146" t="s">
        <v>220</v>
      </c>
      <c r="C146" s="4">
        <v>0</v>
      </c>
      <c r="D146">
        <v>0</v>
      </c>
      <c r="E146" t="s">
        <v>212</v>
      </c>
      <c r="F146" t="s">
        <v>215</v>
      </c>
    </row>
    <row r="147" spans="1:6" x14ac:dyDescent="0.25">
      <c r="A147">
        <v>144</v>
      </c>
      <c r="B147" t="s">
        <v>220</v>
      </c>
      <c r="C147" s="4">
        <v>0</v>
      </c>
      <c r="D147">
        <v>0</v>
      </c>
      <c r="E147" t="s">
        <v>212</v>
      </c>
      <c r="F147" t="s">
        <v>215</v>
      </c>
    </row>
    <row r="148" spans="1:6" x14ac:dyDescent="0.25">
      <c r="A148">
        <v>145</v>
      </c>
      <c r="B148" t="s">
        <v>220</v>
      </c>
      <c r="C148" s="4">
        <v>0</v>
      </c>
      <c r="D148">
        <v>0</v>
      </c>
      <c r="E148" t="s">
        <v>212</v>
      </c>
      <c r="F148" t="s">
        <v>215</v>
      </c>
    </row>
    <row r="149" spans="1:6" x14ac:dyDescent="0.25">
      <c r="A149">
        <v>146</v>
      </c>
      <c r="B149" t="s">
        <v>220</v>
      </c>
      <c r="C149" s="4">
        <v>0</v>
      </c>
      <c r="D149">
        <v>0</v>
      </c>
      <c r="E149" t="s">
        <v>212</v>
      </c>
      <c r="F149" t="s">
        <v>215</v>
      </c>
    </row>
    <row r="150" spans="1:6" x14ac:dyDescent="0.25">
      <c r="A150">
        <v>147</v>
      </c>
      <c r="B150" t="s">
        <v>220</v>
      </c>
      <c r="C150" s="4">
        <v>0</v>
      </c>
      <c r="D150">
        <v>0</v>
      </c>
      <c r="E150" t="s">
        <v>212</v>
      </c>
      <c r="F150" t="s">
        <v>215</v>
      </c>
    </row>
    <row r="151" spans="1:6" x14ac:dyDescent="0.25">
      <c r="A151">
        <v>148</v>
      </c>
      <c r="B151" t="s">
        <v>220</v>
      </c>
      <c r="C151" s="4">
        <v>0</v>
      </c>
      <c r="D151">
        <v>0</v>
      </c>
      <c r="E151" t="s">
        <v>212</v>
      </c>
      <c r="F151" t="s">
        <v>215</v>
      </c>
    </row>
    <row r="152" spans="1:6" x14ac:dyDescent="0.25">
      <c r="A152">
        <v>149</v>
      </c>
      <c r="B152" t="s">
        <v>220</v>
      </c>
      <c r="C152" s="4">
        <v>0</v>
      </c>
      <c r="D152">
        <v>0</v>
      </c>
      <c r="E152" t="s">
        <v>212</v>
      </c>
      <c r="F152" t="s">
        <v>215</v>
      </c>
    </row>
    <row r="153" spans="1:6" x14ac:dyDescent="0.25">
      <c r="A153">
        <v>150</v>
      </c>
      <c r="B153" t="s">
        <v>220</v>
      </c>
      <c r="C153" s="4">
        <v>0</v>
      </c>
      <c r="D153">
        <v>0</v>
      </c>
      <c r="E153" t="s">
        <v>212</v>
      </c>
      <c r="F153" t="s">
        <v>215</v>
      </c>
    </row>
    <row r="154" spans="1:6" x14ac:dyDescent="0.25">
      <c r="A154">
        <v>151</v>
      </c>
      <c r="B154" t="s">
        <v>220</v>
      </c>
      <c r="C154" s="4">
        <v>0</v>
      </c>
      <c r="D154">
        <v>0</v>
      </c>
      <c r="E154" t="s">
        <v>212</v>
      </c>
      <c r="F154" t="s">
        <v>215</v>
      </c>
    </row>
    <row r="155" spans="1:6" x14ac:dyDescent="0.25">
      <c r="A155">
        <v>152</v>
      </c>
      <c r="B155" t="s">
        <v>220</v>
      </c>
      <c r="C155" s="4">
        <v>0</v>
      </c>
      <c r="D155">
        <v>0</v>
      </c>
      <c r="E155" t="s">
        <v>212</v>
      </c>
      <c r="F155" t="s">
        <v>215</v>
      </c>
    </row>
    <row r="156" spans="1:6" x14ac:dyDescent="0.25">
      <c r="A156">
        <v>153</v>
      </c>
      <c r="B156" t="s">
        <v>220</v>
      </c>
      <c r="C156" s="4">
        <v>0</v>
      </c>
      <c r="D156">
        <v>0</v>
      </c>
      <c r="E156" t="s">
        <v>212</v>
      </c>
      <c r="F156" t="s">
        <v>215</v>
      </c>
    </row>
    <row r="157" spans="1:6" x14ac:dyDescent="0.25">
      <c r="A157">
        <v>154</v>
      </c>
      <c r="B157" t="s">
        <v>220</v>
      </c>
      <c r="C157" s="4">
        <v>0</v>
      </c>
      <c r="D157">
        <v>0</v>
      </c>
      <c r="E157" t="s">
        <v>212</v>
      </c>
      <c r="F157" t="s">
        <v>215</v>
      </c>
    </row>
    <row r="158" spans="1:6" x14ac:dyDescent="0.25">
      <c r="A158">
        <v>155</v>
      </c>
      <c r="B158" t="s">
        <v>220</v>
      </c>
      <c r="C158" s="4">
        <v>0</v>
      </c>
      <c r="D158">
        <v>0</v>
      </c>
      <c r="E158" t="s">
        <v>212</v>
      </c>
      <c r="F158" t="s">
        <v>215</v>
      </c>
    </row>
    <row r="159" spans="1:6" x14ac:dyDescent="0.25">
      <c r="A159">
        <v>156</v>
      </c>
      <c r="B159" t="s">
        <v>220</v>
      </c>
      <c r="C159" s="4">
        <v>0</v>
      </c>
      <c r="D159">
        <v>0</v>
      </c>
      <c r="E159" t="s">
        <v>212</v>
      </c>
      <c r="F159" t="s">
        <v>215</v>
      </c>
    </row>
    <row r="160" spans="1:6" x14ac:dyDescent="0.25">
      <c r="A160">
        <v>157</v>
      </c>
      <c r="B160" t="s">
        <v>220</v>
      </c>
      <c r="C160" s="4">
        <v>0</v>
      </c>
      <c r="D160">
        <v>0</v>
      </c>
      <c r="E160" t="s">
        <v>212</v>
      </c>
      <c r="F160" t="s">
        <v>215</v>
      </c>
    </row>
    <row r="161" spans="1:6" x14ac:dyDescent="0.25">
      <c r="A161">
        <v>158</v>
      </c>
      <c r="B161" t="s">
        <v>220</v>
      </c>
      <c r="C161" s="4">
        <v>0</v>
      </c>
      <c r="D161">
        <v>0</v>
      </c>
      <c r="E161" t="s">
        <v>212</v>
      </c>
      <c r="F161" t="s">
        <v>215</v>
      </c>
    </row>
    <row r="162" spans="1:6" x14ac:dyDescent="0.25">
      <c r="A162">
        <v>159</v>
      </c>
      <c r="B162" t="s">
        <v>220</v>
      </c>
      <c r="C162" s="4">
        <v>0</v>
      </c>
      <c r="D162">
        <v>0</v>
      </c>
      <c r="E162" t="s">
        <v>212</v>
      </c>
      <c r="F162" t="s">
        <v>215</v>
      </c>
    </row>
    <row r="163" spans="1:6" x14ac:dyDescent="0.25">
      <c r="A163">
        <v>160</v>
      </c>
      <c r="B163" t="s">
        <v>220</v>
      </c>
      <c r="C163" s="4">
        <v>0</v>
      </c>
      <c r="D163">
        <v>0</v>
      </c>
      <c r="E163" t="s">
        <v>212</v>
      </c>
      <c r="F163" t="s">
        <v>215</v>
      </c>
    </row>
    <row r="164" spans="1:6" x14ac:dyDescent="0.25">
      <c r="A164">
        <v>161</v>
      </c>
      <c r="B164" t="s">
        <v>220</v>
      </c>
      <c r="C164" s="4">
        <v>0</v>
      </c>
      <c r="D164">
        <v>0</v>
      </c>
      <c r="E164" t="s">
        <v>212</v>
      </c>
      <c r="F164" t="s">
        <v>215</v>
      </c>
    </row>
    <row r="165" spans="1:6" x14ac:dyDescent="0.25">
      <c r="A165">
        <v>162</v>
      </c>
      <c r="B165" t="s">
        <v>220</v>
      </c>
      <c r="C165" s="4">
        <v>0</v>
      </c>
      <c r="D165">
        <v>0</v>
      </c>
      <c r="E165" t="s">
        <v>212</v>
      </c>
      <c r="F165" t="s">
        <v>215</v>
      </c>
    </row>
    <row r="166" spans="1:6" x14ac:dyDescent="0.25">
      <c r="A166">
        <v>163</v>
      </c>
      <c r="B166" t="s">
        <v>220</v>
      </c>
      <c r="C166" s="4">
        <v>0</v>
      </c>
      <c r="D166">
        <v>0</v>
      </c>
      <c r="E166" t="s">
        <v>212</v>
      </c>
      <c r="F166" t="s">
        <v>215</v>
      </c>
    </row>
    <row r="167" spans="1:6" x14ac:dyDescent="0.25">
      <c r="A167">
        <v>164</v>
      </c>
      <c r="B167" t="s">
        <v>220</v>
      </c>
      <c r="C167" s="4">
        <v>0</v>
      </c>
      <c r="D167">
        <v>0</v>
      </c>
      <c r="E167" t="s">
        <v>212</v>
      </c>
      <c r="F167" t="s">
        <v>215</v>
      </c>
    </row>
    <row r="168" spans="1:6" x14ac:dyDescent="0.25">
      <c r="A168">
        <v>165</v>
      </c>
      <c r="B168" t="s">
        <v>220</v>
      </c>
      <c r="C168" s="4">
        <v>0</v>
      </c>
      <c r="D168">
        <v>0</v>
      </c>
      <c r="E168" t="s">
        <v>212</v>
      </c>
      <c r="F168" t="s">
        <v>215</v>
      </c>
    </row>
    <row r="169" spans="1:6" x14ac:dyDescent="0.25">
      <c r="A169">
        <v>166</v>
      </c>
      <c r="B169" t="s">
        <v>220</v>
      </c>
      <c r="C169" s="4">
        <v>0</v>
      </c>
      <c r="D169">
        <v>0</v>
      </c>
      <c r="E169" t="s">
        <v>212</v>
      </c>
      <c r="F169" t="s">
        <v>215</v>
      </c>
    </row>
    <row r="170" spans="1:6" x14ac:dyDescent="0.25">
      <c r="A170">
        <v>167</v>
      </c>
      <c r="B170" t="s">
        <v>220</v>
      </c>
      <c r="C170" s="4">
        <v>0</v>
      </c>
      <c r="D170">
        <v>0</v>
      </c>
      <c r="E170" t="s">
        <v>212</v>
      </c>
      <c r="F170" t="s">
        <v>215</v>
      </c>
    </row>
    <row r="171" spans="1:6" x14ac:dyDescent="0.25">
      <c r="A171">
        <v>168</v>
      </c>
      <c r="B171" t="s">
        <v>220</v>
      </c>
      <c r="C171" s="4">
        <v>0</v>
      </c>
      <c r="D171">
        <v>0</v>
      </c>
      <c r="E171" t="s">
        <v>212</v>
      </c>
      <c r="F171" t="s">
        <v>215</v>
      </c>
    </row>
    <row r="172" spans="1:6" x14ac:dyDescent="0.25">
      <c r="A172">
        <v>169</v>
      </c>
      <c r="B172" t="s">
        <v>220</v>
      </c>
      <c r="C172" s="4">
        <v>0</v>
      </c>
      <c r="D172">
        <v>0</v>
      </c>
      <c r="E172" t="s">
        <v>212</v>
      </c>
      <c r="F172" t="s">
        <v>215</v>
      </c>
    </row>
    <row r="173" spans="1:6" x14ac:dyDescent="0.25">
      <c r="A173">
        <v>170</v>
      </c>
      <c r="B173" t="s">
        <v>220</v>
      </c>
      <c r="C173" s="4">
        <v>0</v>
      </c>
      <c r="D173">
        <v>0</v>
      </c>
      <c r="E173" t="s">
        <v>212</v>
      </c>
      <c r="F173" t="s">
        <v>215</v>
      </c>
    </row>
    <row r="174" spans="1:6" x14ac:dyDescent="0.25">
      <c r="A174">
        <v>171</v>
      </c>
      <c r="B174" t="s">
        <v>220</v>
      </c>
      <c r="C174" s="4">
        <v>0</v>
      </c>
      <c r="D174">
        <v>0</v>
      </c>
      <c r="E174" t="s">
        <v>212</v>
      </c>
      <c r="F174" t="s">
        <v>215</v>
      </c>
    </row>
    <row r="175" spans="1:6" x14ac:dyDescent="0.25">
      <c r="A175">
        <v>172</v>
      </c>
      <c r="B175" t="s">
        <v>220</v>
      </c>
      <c r="C175" s="4">
        <v>0</v>
      </c>
      <c r="D175">
        <v>0</v>
      </c>
      <c r="E175" t="s">
        <v>212</v>
      </c>
      <c r="F175" t="s">
        <v>215</v>
      </c>
    </row>
    <row r="176" spans="1:6" x14ac:dyDescent="0.25">
      <c r="A176">
        <v>173</v>
      </c>
      <c r="B176" t="s">
        <v>220</v>
      </c>
      <c r="C176" s="4">
        <v>0</v>
      </c>
      <c r="D176">
        <v>0</v>
      </c>
      <c r="E176" t="s">
        <v>212</v>
      </c>
      <c r="F176" t="s">
        <v>215</v>
      </c>
    </row>
    <row r="177" spans="1:6" x14ac:dyDescent="0.25">
      <c r="A177">
        <v>174</v>
      </c>
      <c r="B177" t="s">
        <v>220</v>
      </c>
      <c r="C177" s="4">
        <v>0</v>
      </c>
      <c r="D177">
        <v>0</v>
      </c>
      <c r="E177" t="s">
        <v>212</v>
      </c>
      <c r="F177" t="s">
        <v>215</v>
      </c>
    </row>
    <row r="178" spans="1:6" x14ac:dyDescent="0.25">
      <c r="A178">
        <v>175</v>
      </c>
      <c r="B178" t="s">
        <v>220</v>
      </c>
      <c r="C178" s="4">
        <v>0</v>
      </c>
      <c r="D178">
        <v>0</v>
      </c>
      <c r="E178" t="s">
        <v>212</v>
      </c>
      <c r="F178" t="s">
        <v>215</v>
      </c>
    </row>
    <row r="179" spans="1:6" x14ac:dyDescent="0.25">
      <c r="A179">
        <v>176</v>
      </c>
      <c r="B179" t="s">
        <v>220</v>
      </c>
      <c r="C179" s="4">
        <v>0</v>
      </c>
      <c r="D179">
        <v>0</v>
      </c>
      <c r="E179" t="s">
        <v>212</v>
      </c>
      <c r="F179" t="s">
        <v>215</v>
      </c>
    </row>
    <row r="180" spans="1:6" x14ac:dyDescent="0.25">
      <c r="A180">
        <v>177</v>
      </c>
      <c r="B180" t="s">
        <v>220</v>
      </c>
      <c r="C180" s="4">
        <v>0</v>
      </c>
      <c r="D180">
        <v>0</v>
      </c>
      <c r="E180" t="s">
        <v>212</v>
      </c>
      <c r="F180" t="s">
        <v>215</v>
      </c>
    </row>
    <row r="181" spans="1:6" x14ac:dyDescent="0.25">
      <c r="A181">
        <v>178</v>
      </c>
      <c r="B181" t="s">
        <v>220</v>
      </c>
      <c r="C181" s="4">
        <v>0</v>
      </c>
      <c r="D181">
        <v>0</v>
      </c>
      <c r="E181" t="s">
        <v>212</v>
      </c>
      <c r="F181" t="s">
        <v>215</v>
      </c>
    </row>
    <row r="182" spans="1:6" x14ac:dyDescent="0.25">
      <c r="A182">
        <v>179</v>
      </c>
      <c r="B182" t="s">
        <v>220</v>
      </c>
      <c r="C182" s="4">
        <v>0</v>
      </c>
      <c r="D182">
        <v>0</v>
      </c>
      <c r="E182" t="s">
        <v>212</v>
      </c>
      <c r="F182" t="s">
        <v>215</v>
      </c>
    </row>
    <row r="183" spans="1:6" x14ac:dyDescent="0.25">
      <c r="A183">
        <v>180</v>
      </c>
      <c r="B183" t="s">
        <v>220</v>
      </c>
      <c r="C183" s="4">
        <v>0</v>
      </c>
      <c r="D183">
        <v>0</v>
      </c>
      <c r="E183" t="s">
        <v>212</v>
      </c>
      <c r="F183" t="s">
        <v>215</v>
      </c>
    </row>
    <row r="184" spans="1:6" x14ac:dyDescent="0.25">
      <c r="A184">
        <v>181</v>
      </c>
      <c r="B184" t="s">
        <v>220</v>
      </c>
      <c r="C184" s="4">
        <v>0</v>
      </c>
      <c r="D184">
        <v>0</v>
      </c>
      <c r="E184" t="s">
        <v>212</v>
      </c>
      <c r="F184" t="s">
        <v>215</v>
      </c>
    </row>
    <row r="185" spans="1:6" x14ac:dyDescent="0.25">
      <c r="A185">
        <v>182</v>
      </c>
      <c r="B185" t="s">
        <v>220</v>
      </c>
      <c r="C185" s="4">
        <v>0</v>
      </c>
      <c r="D185">
        <v>0</v>
      </c>
      <c r="E185" t="s">
        <v>212</v>
      </c>
      <c r="F185" t="s">
        <v>215</v>
      </c>
    </row>
    <row r="186" spans="1:6" x14ac:dyDescent="0.25">
      <c r="A186">
        <v>183</v>
      </c>
      <c r="B186" t="s">
        <v>220</v>
      </c>
      <c r="C186" s="4">
        <v>0</v>
      </c>
      <c r="D186">
        <v>0</v>
      </c>
      <c r="E186" t="s">
        <v>212</v>
      </c>
      <c r="F186" t="s">
        <v>215</v>
      </c>
    </row>
    <row r="187" spans="1:6" x14ac:dyDescent="0.25">
      <c r="A187">
        <v>184</v>
      </c>
      <c r="B187" t="s">
        <v>220</v>
      </c>
      <c r="C187" s="4">
        <v>0</v>
      </c>
      <c r="D187">
        <v>0</v>
      </c>
      <c r="E187" t="s">
        <v>212</v>
      </c>
      <c r="F187" t="s">
        <v>215</v>
      </c>
    </row>
    <row r="188" spans="1:6" x14ac:dyDescent="0.25">
      <c r="A188">
        <v>185</v>
      </c>
      <c r="B188" t="s">
        <v>220</v>
      </c>
      <c r="C188" s="4">
        <v>0</v>
      </c>
      <c r="D188">
        <v>0</v>
      </c>
      <c r="E188" t="s">
        <v>212</v>
      </c>
      <c r="F188" t="s">
        <v>215</v>
      </c>
    </row>
    <row r="189" spans="1:6" x14ac:dyDescent="0.25">
      <c r="A189">
        <v>186</v>
      </c>
      <c r="B189" t="s">
        <v>220</v>
      </c>
      <c r="C189" s="4">
        <v>0</v>
      </c>
      <c r="D189">
        <v>0</v>
      </c>
      <c r="E189" t="s">
        <v>212</v>
      </c>
      <c r="F189" t="s">
        <v>215</v>
      </c>
    </row>
    <row r="190" spans="1:6" x14ac:dyDescent="0.25">
      <c r="A190">
        <v>187</v>
      </c>
      <c r="B190" t="s">
        <v>220</v>
      </c>
      <c r="C190" s="4">
        <v>0</v>
      </c>
      <c r="D190">
        <v>0</v>
      </c>
      <c r="E190" t="s">
        <v>212</v>
      </c>
      <c r="F190" t="s">
        <v>215</v>
      </c>
    </row>
    <row r="191" spans="1:6" x14ac:dyDescent="0.25">
      <c r="A191">
        <v>188</v>
      </c>
      <c r="B191" t="s">
        <v>220</v>
      </c>
      <c r="C191" s="4">
        <v>0</v>
      </c>
      <c r="D191">
        <v>0</v>
      </c>
      <c r="E191" t="s">
        <v>212</v>
      </c>
      <c r="F191" t="s">
        <v>215</v>
      </c>
    </row>
    <row r="192" spans="1:6" x14ac:dyDescent="0.25">
      <c r="A192">
        <v>189</v>
      </c>
      <c r="B192" t="s">
        <v>220</v>
      </c>
      <c r="C192" s="4">
        <v>0</v>
      </c>
      <c r="D192">
        <v>0</v>
      </c>
      <c r="E192" t="s">
        <v>212</v>
      </c>
      <c r="F192" t="s">
        <v>215</v>
      </c>
    </row>
    <row r="193" spans="1:6" x14ac:dyDescent="0.25">
      <c r="A193">
        <v>190</v>
      </c>
      <c r="B193" t="s">
        <v>220</v>
      </c>
      <c r="C193" s="4">
        <v>0</v>
      </c>
      <c r="D193">
        <v>0</v>
      </c>
      <c r="E193" t="s">
        <v>212</v>
      </c>
      <c r="F193" t="s">
        <v>215</v>
      </c>
    </row>
    <row r="194" spans="1:6" x14ac:dyDescent="0.25">
      <c r="A194">
        <v>191</v>
      </c>
      <c r="B194" t="s">
        <v>220</v>
      </c>
      <c r="C194" s="4">
        <v>0</v>
      </c>
      <c r="D194">
        <v>0</v>
      </c>
      <c r="E194" t="s">
        <v>212</v>
      </c>
      <c r="F194" t="s">
        <v>215</v>
      </c>
    </row>
    <row r="195" spans="1:6" x14ac:dyDescent="0.25">
      <c r="A195">
        <v>192</v>
      </c>
      <c r="B195" t="s">
        <v>220</v>
      </c>
      <c r="C195" s="4">
        <v>0</v>
      </c>
      <c r="D195">
        <v>0</v>
      </c>
      <c r="E195" t="s">
        <v>212</v>
      </c>
      <c r="F195" t="s">
        <v>215</v>
      </c>
    </row>
    <row r="196" spans="1:6" x14ac:dyDescent="0.25">
      <c r="A196">
        <v>193</v>
      </c>
      <c r="B196" t="s">
        <v>220</v>
      </c>
      <c r="C196" s="4">
        <v>0</v>
      </c>
      <c r="D196">
        <v>0</v>
      </c>
      <c r="E196" t="s">
        <v>212</v>
      </c>
      <c r="F196" t="s">
        <v>215</v>
      </c>
    </row>
    <row r="197" spans="1:6" x14ac:dyDescent="0.25">
      <c r="A197">
        <v>194</v>
      </c>
      <c r="B197" t="s">
        <v>220</v>
      </c>
      <c r="C197" s="4">
        <v>0</v>
      </c>
      <c r="D197">
        <v>0</v>
      </c>
      <c r="E197" t="s">
        <v>212</v>
      </c>
      <c r="F197" t="s">
        <v>215</v>
      </c>
    </row>
    <row r="198" spans="1:6" x14ac:dyDescent="0.25">
      <c r="A198">
        <v>195</v>
      </c>
      <c r="B198" t="s">
        <v>220</v>
      </c>
      <c r="C198" s="4">
        <v>0</v>
      </c>
      <c r="D198">
        <v>0</v>
      </c>
      <c r="E198" t="s">
        <v>212</v>
      </c>
      <c r="F198" t="s">
        <v>215</v>
      </c>
    </row>
    <row r="199" spans="1:6" x14ac:dyDescent="0.25">
      <c r="A199">
        <v>196</v>
      </c>
      <c r="B199" t="s">
        <v>220</v>
      </c>
      <c r="C199" s="4">
        <v>0</v>
      </c>
      <c r="D199">
        <v>0</v>
      </c>
      <c r="E199" t="s">
        <v>212</v>
      </c>
      <c r="F199" t="s">
        <v>215</v>
      </c>
    </row>
    <row r="200" spans="1:6" x14ac:dyDescent="0.25">
      <c r="A200">
        <v>197</v>
      </c>
      <c r="B200" t="s">
        <v>220</v>
      </c>
      <c r="C200" s="4">
        <v>0</v>
      </c>
      <c r="D200">
        <v>0</v>
      </c>
      <c r="E200" t="s">
        <v>212</v>
      </c>
      <c r="F200" t="s">
        <v>215</v>
      </c>
    </row>
    <row r="201" spans="1:6" x14ac:dyDescent="0.25">
      <c r="A201">
        <v>198</v>
      </c>
      <c r="B201" t="s">
        <v>220</v>
      </c>
      <c r="C201" s="4">
        <v>0</v>
      </c>
      <c r="D201">
        <v>0</v>
      </c>
      <c r="E201" t="s">
        <v>212</v>
      </c>
      <c r="F201" t="s">
        <v>215</v>
      </c>
    </row>
    <row r="202" spans="1:6" x14ac:dyDescent="0.25">
      <c r="A202">
        <v>199</v>
      </c>
      <c r="B202" t="s">
        <v>220</v>
      </c>
      <c r="C202" s="4">
        <v>0</v>
      </c>
      <c r="D202">
        <v>0</v>
      </c>
      <c r="E202" t="s">
        <v>212</v>
      </c>
      <c r="F202" t="s">
        <v>215</v>
      </c>
    </row>
    <row r="203" spans="1:6" x14ac:dyDescent="0.25">
      <c r="A203">
        <v>200</v>
      </c>
      <c r="B203" t="s">
        <v>220</v>
      </c>
      <c r="C203" s="4">
        <v>0</v>
      </c>
      <c r="D203">
        <v>0</v>
      </c>
      <c r="E203" t="s">
        <v>212</v>
      </c>
      <c r="F203" t="s">
        <v>215</v>
      </c>
    </row>
    <row r="204" spans="1:6" x14ac:dyDescent="0.25">
      <c r="A204">
        <v>201</v>
      </c>
      <c r="B204" t="s">
        <v>220</v>
      </c>
      <c r="C204" s="4">
        <v>0</v>
      </c>
      <c r="D204">
        <v>0</v>
      </c>
      <c r="E204" t="s">
        <v>212</v>
      </c>
      <c r="F204" t="s">
        <v>215</v>
      </c>
    </row>
    <row r="205" spans="1:6" x14ac:dyDescent="0.25">
      <c r="A205">
        <v>202</v>
      </c>
      <c r="B205" t="s">
        <v>220</v>
      </c>
      <c r="C205" s="4">
        <v>0</v>
      </c>
      <c r="D205">
        <v>0</v>
      </c>
      <c r="E205" t="s">
        <v>212</v>
      </c>
      <c r="F205" t="s">
        <v>215</v>
      </c>
    </row>
    <row r="206" spans="1:6" x14ac:dyDescent="0.25">
      <c r="A206">
        <v>203</v>
      </c>
      <c r="B206" t="s">
        <v>741</v>
      </c>
      <c r="C206" s="4">
        <v>0</v>
      </c>
      <c r="D206">
        <v>0</v>
      </c>
      <c r="E206" t="s">
        <v>212</v>
      </c>
      <c r="F206" t="s">
        <v>215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206"/>
  <sheetViews>
    <sheetView topLeftCell="A3" workbookViewId="0">
      <selection activeCell="A3" sqref="A3"/>
    </sheetView>
  </sheetViews>
  <sheetFormatPr baseColWidth="10" defaultColWidth="9.140625" defaultRowHeight="15" x14ac:dyDescent="0.25"/>
  <cols>
    <col min="1" max="1" width="4"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198</v>
      </c>
      <c r="C2" t="s">
        <v>199</v>
      </c>
      <c r="D2" t="s">
        <v>200</v>
      </c>
      <c r="E2" t="s">
        <v>201</v>
      </c>
      <c r="F2" t="s">
        <v>202</v>
      </c>
    </row>
    <row r="3" spans="1:6" x14ac:dyDescent="0.25">
      <c r="A3" s="1" t="s">
        <v>98</v>
      </c>
      <c r="B3" s="1" t="s">
        <v>203</v>
      </c>
      <c r="C3" s="1" t="s">
        <v>204</v>
      </c>
      <c r="D3" s="1" t="s">
        <v>205</v>
      </c>
      <c r="E3" s="1" t="s">
        <v>206</v>
      </c>
      <c r="F3" s="1" t="s">
        <v>207</v>
      </c>
    </row>
    <row r="4" spans="1:6" x14ac:dyDescent="0.25">
      <c r="A4">
        <v>1</v>
      </c>
      <c r="B4" t="s">
        <v>222</v>
      </c>
      <c r="C4">
        <v>80618</v>
      </c>
      <c r="D4">
        <v>0</v>
      </c>
      <c r="E4" t="s">
        <v>212</v>
      </c>
      <c r="F4" t="s">
        <v>215</v>
      </c>
    </row>
    <row r="5" spans="1:6" x14ac:dyDescent="0.25">
      <c r="A5">
        <v>2</v>
      </c>
      <c r="B5" t="s">
        <v>222</v>
      </c>
      <c r="C5">
        <v>28031</v>
      </c>
      <c r="D5">
        <v>0</v>
      </c>
      <c r="E5" t="s">
        <v>212</v>
      </c>
      <c r="F5" t="s">
        <v>215</v>
      </c>
    </row>
    <row r="6" spans="1:6" x14ac:dyDescent="0.25">
      <c r="A6">
        <v>3</v>
      </c>
      <c r="B6" t="s">
        <v>222</v>
      </c>
      <c r="C6">
        <v>49676</v>
      </c>
      <c r="D6">
        <v>0</v>
      </c>
      <c r="E6" t="s">
        <v>212</v>
      </c>
      <c r="F6" t="s">
        <v>215</v>
      </c>
    </row>
    <row r="7" spans="1:6" x14ac:dyDescent="0.25">
      <c r="A7">
        <v>4</v>
      </c>
      <c r="B7" t="s">
        <v>222</v>
      </c>
      <c r="C7">
        <v>49676</v>
      </c>
      <c r="D7">
        <v>0</v>
      </c>
      <c r="E7" t="s">
        <v>212</v>
      </c>
      <c r="F7" t="s">
        <v>215</v>
      </c>
    </row>
    <row r="8" spans="1:6" x14ac:dyDescent="0.25">
      <c r="A8">
        <v>5</v>
      </c>
      <c r="B8" t="s">
        <v>222</v>
      </c>
      <c r="C8">
        <v>28031</v>
      </c>
      <c r="D8">
        <v>0</v>
      </c>
      <c r="E8" t="s">
        <v>212</v>
      </c>
      <c r="F8" t="s">
        <v>215</v>
      </c>
    </row>
    <row r="9" spans="1:6" x14ac:dyDescent="0.25">
      <c r="A9">
        <v>6</v>
      </c>
      <c r="B9" t="s">
        <v>222</v>
      </c>
      <c r="C9">
        <v>28031</v>
      </c>
      <c r="D9">
        <v>0</v>
      </c>
      <c r="E9" t="s">
        <v>212</v>
      </c>
      <c r="F9" t="s">
        <v>215</v>
      </c>
    </row>
    <row r="10" spans="1:6" x14ac:dyDescent="0.25">
      <c r="A10">
        <v>7</v>
      </c>
      <c r="B10" t="s">
        <v>222</v>
      </c>
      <c r="C10">
        <v>18287</v>
      </c>
      <c r="D10">
        <v>0</v>
      </c>
      <c r="E10" t="s">
        <v>212</v>
      </c>
      <c r="F10" t="s">
        <v>215</v>
      </c>
    </row>
    <row r="11" spans="1:6" x14ac:dyDescent="0.25">
      <c r="A11">
        <v>8</v>
      </c>
      <c r="B11" t="s">
        <v>222</v>
      </c>
      <c r="C11">
        <v>49676</v>
      </c>
      <c r="D11">
        <v>0</v>
      </c>
      <c r="E11" t="s">
        <v>212</v>
      </c>
      <c r="F11" t="s">
        <v>215</v>
      </c>
    </row>
    <row r="12" spans="1:6" x14ac:dyDescent="0.25">
      <c r="A12">
        <v>9</v>
      </c>
      <c r="B12" t="s">
        <v>222</v>
      </c>
      <c r="C12">
        <v>28031</v>
      </c>
      <c r="D12">
        <v>0</v>
      </c>
      <c r="E12" t="s">
        <v>212</v>
      </c>
      <c r="F12" t="s">
        <v>215</v>
      </c>
    </row>
    <row r="13" spans="1:6" x14ac:dyDescent="0.25">
      <c r="A13">
        <v>10</v>
      </c>
      <c r="B13" t="s">
        <v>222</v>
      </c>
      <c r="C13">
        <v>18287</v>
      </c>
      <c r="D13">
        <v>0</v>
      </c>
      <c r="E13" t="s">
        <v>212</v>
      </c>
      <c r="F13" t="s">
        <v>215</v>
      </c>
    </row>
    <row r="14" spans="1:6" x14ac:dyDescent="0.25">
      <c r="A14">
        <v>11</v>
      </c>
      <c r="B14" t="s">
        <v>222</v>
      </c>
      <c r="C14">
        <v>18287</v>
      </c>
      <c r="D14">
        <v>0</v>
      </c>
      <c r="E14" t="s">
        <v>212</v>
      </c>
      <c r="F14" t="s">
        <v>215</v>
      </c>
    </row>
    <row r="15" spans="1:6" x14ac:dyDescent="0.25">
      <c r="A15">
        <v>12</v>
      </c>
      <c r="B15" t="s">
        <v>222</v>
      </c>
      <c r="C15">
        <v>18287</v>
      </c>
      <c r="D15">
        <v>0</v>
      </c>
      <c r="E15" t="s">
        <v>212</v>
      </c>
      <c r="F15" t="s">
        <v>215</v>
      </c>
    </row>
    <row r="16" spans="1:6" x14ac:dyDescent="0.25">
      <c r="A16">
        <v>13</v>
      </c>
      <c r="B16" t="s">
        <v>222</v>
      </c>
      <c r="C16">
        <v>28031</v>
      </c>
      <c r="D16">
        <v>0</v>
      </c>
      <c r="E16" t="s">
        <v>212</v>
      </c>
      <c r="F16" t="s">
        <v>215</v>
      </c>
    </row>
    <row r="17" spans="1:6" x14ac:dyDescent="0.25">
      <c r="A17">
        <v>14</v>
      </c>
      <c r="B17" t="s">
        <v>222</v>
      </c>
      <c r="C17">
        <v>18287</v>
      </c>
      <c r="D17">
        <v>0</v>
      </c>
      <c r="E17" t="s">
        <v>212</v>
      </c>
      <c r="F17" t="s">
        <v>215</v>
      </c>
    </row>
    <row r="18" spans="1:6" x14ac:dyDescent="0.25">
      <c r="A18">
        <v>15</v>
      </c>
      <c r="B18" t="s">
        <v>222</v>
      </c>
      <c r="C18">
        <v>18287</v>
      </c>
      <c r="D18">
        <v>0</v>
      </c>
      <c r="E18" t="s">
        <v>212</v>
      </c>
      <c r="F18" t="s">
        <v>215</v>
      </c>
    </row>
    <row r="19" spans="1:6" x14ac:dyDescent="0.25">
      <c r="A19">
        <v>16</v>
      </c>
      <c r="B19" t="s">
        <v>222</v>
      </c>
      <c r="C19">
        <v>49676</v>
      </c>
      <c r="D19">
        <v>0</v>
      </c>
      <c r="E19" t="s">
        <v>212</v>
      </c>
      <c r="F19" t="s">
        <v>215</v>
      </c>
    </row>
    <row r="20" spans="1:6" x14ac:dyDescent="0.25">
      <c r="A20">
        <v>17</v>
      </c>
      <c r="B20" t="s">
        <v>222</v>
      </c>
      <c r="C20">
        <v>28031</v>
      </c>
      <c r="D20">
        <v>0</v>
      </c>
      <c r="E20" t="s">
        <v>212</v>
      </c>
      <c r="F20" t="s">
        <v>215</v>
      </c>
    </row>
    <row r="21" spans="1:6" x14ac:dyDescent="0.25">
      <c r="A21">
        <v>18</v>
      </c>
      <c r="B21" t="s">
        <v>222</v>
      </c>
      <c r="C21">
        <v>18287</v>
      </c>
      <c r="D21">
        <v>0</v>
      </c>
      <c r="E21" t="s">
        <v>212</v>
      </c>
      <c r="F21" t="s">
        <v>215</v>
      </c>
    </row>
    <row r="22" spans="1:6" x14ac:dyDescent="0.25">
      <c r="A22">
        <v>19</v>
      </c>
      <c r="B22" t="s">
        <v>222</v>
      </c>
      <c r="C22">
        <v>18287</v>
      </c>
      <c r="D22">
        <v>0</v>
      </c>
      <c r="E22" t="s">
        <v>212</v>
      </c>
      <c r="F22" t="s">
        <v>215</v>
      </c>
    </row>
    <row r="23" spans="1:6" x14ac:dyDescent="0.25">
      <c r="A23">
        <v>20</v>
      </c>
      <c r="B23" t="s">
        <v>222</v>
      </c>
      <c r="C23">
        <v>28031</v>
      </c>
      <c r="D23">
        <v>0</v>
      </c>
      <c r="E23" t="s">
        <v>212</v>
      </c>
      <c r="F23" t="s">
        <v>215</v>
      </c>
    </row>
    <row r="24" spans="1:6" x14ac:dyDescent="0.25">
      <c r="A24">
        <v>21</v>
      </c>
      <c r="B24" t="s">
        <v>222</v>
      </c>
      <c r="C24">
        <v>18287</v>
      </c>
      <c r="D24">
        <v>0</v>
      </c>
      <c r="E24" t="s">
        <v>212</v>
      </c>
      <c r="F24" t="s">
        <v>215</v>
      </c>
    </row>
    <row r="25" spans="1:6" x14ac:dyDescent="0.25">
      <c r="A25">
        <v>22</v>
      </c>
      <c r="B25" t="s">
        <v>222</v>
      </c>
      <c r="C25">
        <v>18287</v>
      </c>
      <c r="D25">
        <v>0</v>
      </c>
      <c r="E25" t="s">
        <v>212</v>
      </c>
      <c r="F25" t="s">
        <v>215</v>
      </c>
    </row>
    <row r="26" spans="1:6" x14ac:dyDescent="0.25">
      <c r="A26">
        <v>23</v>
      </c>
      <c r="B26" t="s">
        <v>222</v>
      </c>
      <c r="C26">
        <v>18287</v>
      </c>
      <c r="D26">
        <v>0</v>
      </c>
      <c r="E26" t="s">
        <v>212</v>
      </c>
      <c r="F26" t="s">
        <v>215</v>
      </c>
    </row>
    <row r="27" spans="1:6" x14ac:dyDescent="0.25">
      <c r="A27">
        <v>24</v>
      </c>
      <c r="B27" t="s">
        <v>222</v>
      </c>
      <c r="C27">
        <v>49676</v>
      </c>
      <c r="D27">
        <v>0</v>
      </c>
      <c r="E27" t="s">
        <v>212</v>
      </c>
      <c r="F27" t="s">
        <v>215</v>
      </c>
    </row>
    <row r="28" spans="1:6" x14ac:dyDescent="0.25">
      <c r="A28">
        <v>25</v>
      </c>
      <c r="B28" t="s">
        <v>222</v>
      </c>
      <c r="C28">
        <v>28031</v>
      </c>
      <c r="D28">
        <v>0</v>
      </c>
      <c r="E28" t="s">
        <v>212</v>
      </c>
      <c r="F28" t="s">
        <v>215</v>
      </c>
    </row>
    <row r="29" spans="1:6" x14ac:dyDescent="0.25">
      <c r="A29">
        <v>26</v>
      </c>
      <c r="B29" t="s">
        <v>222</v>
      </c>
      <c r="C29">
        <v>18287</v>
      </c>
      <c r="D29">
        <v>0</v>
      </c>
      <c r="E29" t="s">
        <v>212</v>
      </c>
      <c r="F29" t="s">
        <v>215</v>
      </c>
    </row>
    <row r="30" spans="1:6" x14ac:dyDescent="0.25">
      <c r="A30">
        <v>27</v>
      </c>
      <c r="B30" t="s">
        <v>222</v>
      </c>
      <c r="C30">
        <v>18287</v>
      </c>
      <c r="D30">
        <v>0</v>
      </c>
      <c r="E30" t="s">
        <v>212</v>
      </c>
      <c r="F30" t="s">
        <v>215</v>
      </c>
    </row>
    <row r="31" spans="1:6" x14ac:dyDescent="0.25">
      <c r="A31">
        <v>28</v>
      </c>
      <c r="B31" t="s">
        <v>222</v>
      </c>
      <c r="C31">
        <v>28031</v>
      </c>
      <c r="D31">
        <v>0</v>
      </c>
      <c r="E31" t="s">
        <v>212</v>
      </c>
      <c r="F31" t="s">
        <v>215</v>
      </c>
    </row>
    <row r="32" spans="1:6" x14ac:dyDescent="0.25">
      <c r="A32">
        <v>29</v>
      </c>
      <c r="B32" t="s">
        <v>222</v>
      </c>
      <c r="C32">
        <v>18287</v>
      </c>
      <c r="D32">
        <v>0</v>
      </c>
      <c r="E32" t="s">
        <v>212</v>
      </c>
      <c r="F32" t="s">
        <v>215</v>
      </c>
    </row>
    <row r="33" spans="1:6" x14ac:dyDescent="0.25">
      <c r="A33">
        <v>30</v>
      </c>
      <c r="B33" t="s">
        <v>222</v>
      </c>
      <c r="C33">
        <v>18287</v>
      </c>
      <c r="D33">
        <v>0</v>
      </c>
      <c r="E33" t="s">
        <v>212</v>
      </c>
      <c r="F33" t="s">
        <v>215</v>
      </c>
    </row>
    <row r="34" spans="1:6" x14ac:dyDescent="0.25">
      <c r="A34">
        <v>31</v>
      </c>
      <c r="B34" t="s">
        <v>222</v>
      </c>
      <c r="C34">
        <v>49676</v>
      </c>
      <c r="D34">
        <v>0</v>
      </c>
      <c r="E34" t="s">
        <v>212</v>
      </c>
      <c r="F34" t="s">
        <v>215</v>
      </c>
    </row>
    <row r="35" spans="1:6" x14ac:dyDescent="0.25">
      <c r="A35">
        <v>32</v>
      </c>
      <c r="B35" t="s">
        <v>222</v>
      </c>
      <c r="C35">
        <v>28031</v>
      </c>
      <c r="D35">
        <v>0</v>
      </c>
      <c r="E35" t="s">
        <v>212</v>
      </c>
      <c r="F35" t="s">
        <v>215</v>
      </c>
    </row>
    <row r="36" spans="1:6" x14ac:dyDescent="0.25">
      <c r="A36">
        <v>33</v>
      </c>
      <c r="B36" t="s">
        <v>222</v>
      </c>
      <c r="C36">
        <v>18287</v>
      </c>
      <c r="D36">
        <v>0</v>
      </c>
      <c r="E36" t="s">
        <v>212</v>
      </c>
      <c r="F36" t="s">
        <v>215</v>
      </c>
    </row>
    <row r="37" spans="1:6" x14ac:dyDescent="0.25">
      <c r="A37">
        <v>34</v>
      </c>
      <c r="B37" t="s">
        <v>222</v>
      </c>
      <c r="C37">
        <v>0</v>
      </c>
      <c r="D37">
        <v>0</v>
      </c>
      <c r="E37" t="s">
        <v>212</v>
      </c>
      <c r="F37" t="s">
        <v>215</v>
      </c>
    </row>
    <row r="38" spans="1:6" x14ac:dyDescent="0.25">
      <c r="A38">
        <v>35</v>
      </c>
      <c r="B38" t="s">
        <v>222</v>
      </c>
      <c r="C38">
        <v>28031</v>
      </c>
      <c r="D38">
        <v>0</v>
      </c>
      <c r="E38" t="s">
        <v>212</v>
      </c>
      <c r="F38" t="s">
        <v>215</v>
      </c>
    </row>
    <row r="39" spans="1:6" x14ac:dyDescent="0.25">
      <c r="A39">
        <v>36</v>
      </c>
      <c r="B39" t="s">
        <v>222</v>
      </c>
      <c r="C39">
        <v>18287</v>
      </c>
      <c r="D39">
        <v>0</v>
      </c>
      <c r="E39" t="s">
        <v>212</v>
      </c>
      <c r="F39" t="s">
        <v>215</v>
      </c>
    </row>
    <row r="40" spans="1:6" x14ac:dyDescent="0.25">
      <c r="A40">
        <v>37</v>
      </c>
      <c r="B40" t="s">
        <v>222</v>
      </c>
      <c r="C40">
        <v>15907</v>
      </c>
      <c r="D40">
        <v>0</v>
      </c>
      <c r="E40" t="s">
        <v>212</v>
      </c>
      <c r="F40" t="s">
        <v>215</v>
      </c>
    </row>
    <row r="41" spans="1:6" x14ac:dyDescent="0.25">
      <c r="A41">
        <v>38</v>
      </c>
      <c r="B41" t="s">
        <v>222</v>
      </c>
      <c r="C41">
        <v>18287</v>
      </c>
      <c r="D41">
        <v>0</v>
      </c>
      <c r="E41" t="s">
        <v>212</v>
      </c>
      <c r="F41" t="s">
        <v>215</v>
      </c>
    </row>
    <row r="42" spans="1:6" x14ac:dyDescent="0.25">
      <c r="A42">
        <v>39</v>
      </c>
      <c r="B42" t="s">
        <v>222</v>
      </c>
      <c r="C42">
        <v>49676</v>
      </c>
      <c r="D42">
        <v>0</v>
      </c>
      <c r="E42" t="s">
        <v>212</v>
      </c>
      <c r="F42" t="s">
        <v>215</v>
      </c>
    </row>
    <row r="43" spans="1:6" x14ac:dyDescent="0.25">
      <c r="A43">
        <v>40</v>
      </c>
      <c r="B43" t="s">
        <v>222</v>
      </c>
      <c r="C43">
        <v>28031</v>
      </c>
      <c r="D43">
        <v>0</v>
      </c>
      <c r="E43" t="s">
        <v>212</v>
      </c>
      <c r="F43" t="s">
        <v>215</v>
      </c>
    </row>
    <row r="44" spans="1:6" x14ac:dyDescent="0.25">
      <c r="A44">
        <v>41</v>
      </c>
      <c r="B44" t="s">
        <v>222</v>
      </c>
      <c r="C44">
        <v>18287</v>
      </c>
      <c r="D44">
        <v>0</v>
      </c>
      <c r="E44" t="s">
        <v>212</v>
      </c>
      <c r="F44" t="s">
        <v>215</v>
      </c>
    </row>
    <row r="45" spans="1:6" x14ac:dyDescent="0.25">
      <c r="A45">
        <v>42</v>
      </c>
      <c r="B45" t="s">
        <v>222</v>
      </c>
      <c r="C45">
        <v>15907</v>
      </c>
      <c r="D45">
        <v>0</v>
      </c>
      <c r="E45" t="s">
        <v>212</v>
      </c>
      <c r="F45" t="s">
        <v>215</v>
      </c>
    </row>
    <row r="46" spans="1:6" x14ac:dyDescent="0.25">
      <c r="A46">
        <v>43</v>
      </c>
      <c r="B46" t="s">
        <v>222</v>
      </c>
      <c r="C46">
        <v>28031</v>
      </c>
      <c r="D46">
        <v>0</v>
      </c>
      <c r="E46" t="s">
        <v>212</v>
      </c>
      <c r="F46" t="s">
        <v>215</v>
      </c>
    </row>
    <row r="47" spans="1:6" x14ac:dyDescent="0.25">
      <c r="A47">
        <v>44</v>
      </c>
      <c r="B47" t="s">
        <v>222</v>
      </c>
      <c r="C47">
        <v>18287</v>
      </c>
      <c r="D47">
        <v>0</v>
      </c>
      <c r="E47" t="s">
        <v>212</v>
      </c>
      <c r="F47" t="s">
        <v>215</v>
      </c>
    </row>
    <row r="48" spans="1:6" x14ac:dyDescent="0.25">
      <c r="A48">
        <v>45</v>
      </c>
      <c r="B48" t="s">
        <v>222</v>
      </c>
      <c r="C48">
        <v>15907</v>
      </c>
      <c r="D48">
        <v>0</v>
      </c>
      <c r="E48" t="s">
        <v>212</v>
      </c>
      <c r="F48" t="s">
        <v>215</v>
      </c>
    </row>
    <row r="49" spans="1:6" x14ac:dyDescent="0.25">
      <c r="A49">
        <v>46</v>
      </c>
      <c r="B49" t="s">
        <v>222</v>
      </c>
      <c r="C49">
        <v>18287</v>
      </c>
      <c r="D49">
        <v>0</v>
      </c>
      <c r="E49" t="s">
        <v>212</v>
      </c>
      <c r="F49" t="s">
        <v>215</v>
      </c>
    </row>
    <row r="50" spans="1:6" x14ac:dyDescent="0.25">
      <c r="A50">
        <v>47</v>
      </c>
      <c r="B50" t="s">
        <v>222</v>
      </c>
      <c r="C50">
        <v>26.6</v>
      </c>
      <c r="D50">
        <v>0</v>
      </c>
      <c r="E50" t="s">
        <v>212</v>
      </c>
      <c r="F50" t="s">
        <v>215</v>
      </c>
    </row>
    <row r="51" spans="1:6" x14ac:dyDescent="0.25">
      <c r="A51">
        <v>48</v>
      </c>
      <c r="B51" t="s">
        <v>222</v>
      </c>
      <c r="C51">
        <v>4396.9000000000005</v>
      </c>
      <c r="D51">
        <v>0</v>
      </c>
      <c r="E51" t="s">
        <v>212</v>
      </c>
      <c r="F51" t="s">
        <v>215</v>
      </c>
    </row>
    <row r="52" spans="1:6" x14ac:dyDescent="0.25">
      <c r="A52">
        <v>49</v>
      </c>
      <c r="B52" t="s">
        <v>222</v>
      </c>
      <c r="C52">
        <v>4396.9000000000005</v>
      </c>
      <c r="D52">
        <v>0</v>
      </c>
      <c r="E52" t="s">
        <v>212</v>
      </c>
      <c r="F52" t="s">
        <v>215</v>
      </c>
    </row>
    <row r="53" spans="1:6" x14ac:dyDescent="0.25">
      <c r="A53">
        <v>50</v>
      </c>
      <c r="B53" t="s">
        <v>222</v>
      </c>
      <c r="C53">
        <v>5813.27</v>
      </c>
      <c r="D53">
        <v>0</v>
      </c>
      <c r="E53" t="s">
        <v>212</v>
      </c>
      <c r="F53" t="s">
        <v>215</v>
      </c>
    </row>
    <row r="54" spans="1:6" x14ac:dyDescent="0.25">
      <c r="A54">
        <v>51</v>
      </c>
      <c r="B54" t="s">
        <v>222</v>
      </c>
      <c r="C54">
        <v>5813.27</v>
      </c>
      <c r="D54">
        <v>0</v>
      </c>
      <c r="E54" t="s">
        <v>212</v>
      </c>
      <c r="F54" t="s">
        <v>215</v>
      </c>
    </row>
    <row r="55" spans="1:6" x14ac:dyDescent="0.25">
      <c r="A55">
        <v>52</v>
      </c>
      <c r="B55" t="s">
        <v>222</v>
      </c>
      <c r="C55">
        <v>4547.6000000000004</v>
      </c>
      <c r="D55">
        <v>0</v>
      </c>
      <c r="E55" t="s">
        <v>212</v>
      </c>
      <c r="F55" t="s">
        <v>215</v>
      </c>
    </row>
    <row r="56" spans="1:6" x14ac:dyDescent="0.25">
      <c r="A56">
        <v>53</v>
      </c>
      <c r="B56" t="s">
        <v>222</v>
      </c>
      <c r="C56">
        <v>5813.27</v>
      </c>
      <c r="D56">
        <v>0</v>
      </c>
      <c r="E56" t="s">
        <v>212</v>
      </c>
      <c r="F56" t="s">
        <v>215</v>
      </c>
    </row>
    <row r="57" spans="1:6" x14ac:dyDescent="0.25">
      <c r="A57">
        <v>54</v>
      </c>
      <c r="B57" t="s">
        <v>222</v>
      </c>
      <c r="C57">
        <v>4547.6000000000004</v>
      </c>
      <c r="D57">
        <v>0</v>
      </c>
      <c r="E57" t="s">
        <v>212</v>
      </c>
      <c r="F57" t="s">
        <v>215</v>
      </c>
    </row>
    <row r="58" spans="1:6" x14ac:dyDescent="0.25">
      <c r="A58">
        <v>55</v>
      </c>
      <c r="B58" t="s">
        <v>222</v>
      </c>
      <c r="C58">
        <v>5813.27</v>
      </c>
      <c r="D58">
        <v>0</v>
      </c>
      <c r="E58" t="s">
        <v>212</v>
      </c>
      <c r="F58" t="s">
        <v>215</v>
      </c>
    </row>
    <row r="59" spans="1:6" x14ac:dyDescent="0.25">
      <c r="A59">
        <v>56</v>
      </c>
      <c r="B59" t="s">
        <v>222</v>
      </c>
      <c r="C59">
        <v>4547.6000000000004</v>
      </c>
      <c r="D59">
        <v>0</v>
      </c>
      <c r="E59" t="s">
        <v>212</v>
      </c>
      <c r="F59" t="s">
        <v>215</v>
      </c>
    </row>
    <row r="60" spans="1:6" x14ac:dyDescent="0.25">
      <c r="A60">
        <v>57</v>
      </c>
      <c r="B60" t="s">
        <v>222</v>
      </c>
      <c r="C60">
        <v>6468.02</v>
      </c>
      <c r="D60">
        <v>0</v>
      </c>
      <c r="E60" t="s">
        <v>212</v>
      </c>
      <c r="F60" t="s">
        <v>215</v>
      </c>
    </row>
    <row r="61" spans="1:6" x14ac:dyDescent="0.25">
      <c r="A61">
        <v>58</v>
      </c>
      <c r="B61" t="s">
        <v>222</v>
      </c>
      <c r="C61">
        <v>5813.27</v>
      </c>
      <c r="D61">
        <v>0</v>
      </c>
      <c r="E61" t="s">
        <v>212</v>
      </c>
      <c r="F61" t="s">
        <v>215</v>
      </c>
    </row>
    <row r="62" spans="1:6" x14ac:dyDescent="0.25">
      <c r="A62">
        <v>59</v>
      </c>
      <c r="B62" t="s">
        <v>222</v>
      </c>
      <c r="C62">
        <v>4396.9000000000005</v>
      </c>
      <c r="D62">
        <v>0</v>
      </c>
      <c r="E62" t="s">
        <v>212</v>
      </c>
      <c r="F62" t="s">
        <v>215</v>
      </c>
    </row>
    <row r="63" spans="1:6" x14ac:dyDescent="0.25">
      <c r="A63">
        <v>60</v>
      </c>
      <c r="B63" t="s">
        <v>222</v>
      </c>
      <c r="C63">
        <v>4547.6000000000004</v>
      </c>
      <c r="D63">
        <v>0</v>
      </c>
      <c r="E63" t="s">
        <v>212</v>
      </c>
      <c r="F63" t="s">
        <v>215</v>
      </c>
    </row>
    <row r="64" spans="1:6" x14ac:dyDescent="0.25">
      <c r="A64">
        <v>61</v>
      </c>
      <c r="B64" t="s">
        <v>222</v>
      </c>
      <c r="C64">
        <v>5813.27</v>
      </c>
      <c r="D64">
        <v>0</v>
      </c>
      <c r="E64" t="s">
        <v>212</v>
      </c>
      <c r="F64" t="s">
        <v>215</v>
      </c>
    </row>
    <row r="65" spans="1:6" x14ac:dyDescent="0.25">
      <c r="A65">
        <v>62</v>
      </c>
      <c r="B65" t="s">
        <v>222</v>
      </c>
      <c r="C65">
        <v>5813.27</v>
      </c>
      <c r="D65">
        <v>0</v>
      </c>
      <c r="E65" t="s">
        <v>212</v>
      </c>
      <c r="F65" t="s">
        <v>215</v>
      </c>
    </row>
    <row r="66" spans="1:6" x14ac:dyDescent="0.25">
      <c r="A66">
        <v>63</v>
      </c>
      <c r="B66" t="s">
        <v>222</v>
      </c>
      <c r="C66">
        <v>5813.27</v>
      </c>
      <c r="D66">
        <v>0</v>
      </c>
      <c r="E66" t="s">
        <v>212</v>
      </c>
      <c r="F66" t="s">
        <v>215</v>
      </c>
    </row>
    <row r="67" spans="1:6" x14ac:dyDescent="0.25">
      <c r="A67">
        <v>64</v>
      </c>
      <c r="B67" t="s">
        <v>222</v>
      </c>
      <c r="C67">
        <v>4396.9000000000005</v>
      </c>
      <c r="D67">
        <v>0</v>
      </c>
      <c r="E67" t="s">
        <v>212</v>
      </c>
      <c r="F67" t="s">
        <v>215</v>
      </c>
    </row>
    <row r="68" spans="1:6" x14ac:dyDescent="0.25">
      <c r="A68">
        <v>65</v>
      </c>
      <c r="B68" t="s">
        <v>222</v>
      </c>
      <c r="C68">
        <v>5813.27</v>
      </c>
      <c r="D68">
        <v>0</v>
      </c>
      <c r="E68" t="s">
        <v>212</v>
      </c>
      <c r="F68" t="s">
        <v>215</v>
      </c>
    </row>
    <row r="69" spans="1:6" x14ac:dyDescent="0.25">
      <c r="A69">
        <v>66</v>
      </c>
      <c r="B69" t="s">
        <v>222</v>
      </c>
      <c r="C69">
        <v>5813.27</v>
      </c>
      <c r="D69">
        <v>0</v>
      </c>
      <c r="E69" t="s">
        <v>212</v>
      </c>
      <c r="F69" t="s">
        <v>215</v>
      </c>
    </row>
    <row r="70" spans="1:6" x14ac:dyDescent="0.25">
      <c r="A70">
        <v>67</v>
      </c>
      <c r="B70" t="s">
        <v>222</v>
      </c>
      <c r="C70">
        <v>4547.6000000000004</v>
      </c>
      <c r="D70">
        <v>0</v>
      </c>
      <c r="E70" t="s">
        <v>212</v>
      </c>
      <c r="F70" t="s">
        <v>215</v>
      </c>
    </row>
    <row r="71" spans="1:6" x14ac:dyDescent="0.25">
      <c r="A71">
        <v>68</v>
      </c>
      <c r="B71" t="s">
        <v>222</v>
      </c>
      <c r="C71">
        <v>5813.27</v>
      </c>
      <c r="D71">
        <v>0</v>
      </c>
      <c r="E71" t="s">
        <v>212</v>
      </c>
      <c r="F71" t="s">
        <v>215</v>
      </c>
    </row>
    <row r="72" spans="1:6" x14ac:dyDescent="0.25">
      <c r="A72">
        <v>69</v>
      </c>
      <c r="B72" t="s">
        <v>222</v>
      </c>
      <c r="C72">
        <v>4246.2000000000007</v>
      </c>
      <c r="D72">
        <v>0</v>
      </c>
      <c r="E72" t="s">
        <v>212</v>
      </c>
      <c r="F72" t="s">
        <v>215</v>
      </c>
    </row>
    <row r="73" spans="1:6" x14ac:dyDescent="0.25">
      <c r="A73">
        <v>70</v>
      </c>
      <c r="B73" t="s">
        <v>222</v>
      </c>
      <c r="C73">
        <v>5813.27</v>
      </c>
      <c r="D73">
        <v>0</v>
      </c>
      <c r="E73" t="s">
        <v>212</v>
      </c>
      <c r="F73" t="s">
        <v>215</v>
      </c>
    </row>
    <row r="74" spans="1:6" x14ac:dyDescent="0.25">
      <c r="A74">
        <v>71</v>
      </c>
      <c r="B74" t="s">
        <v>222</v>
      </c>
      <c r="C74">
        <v>4547.6000000000004</v>
      </c>
      <c r="D74">
        <v>0</v>
      </c>
      <c r="E74" t="s">
        <v>212</v>
      </c>
      <c r="F74" t="s">
        <v>215</v>
      </c>
    </row>
    <row r="75" spans="1:6" x14ac:dyDescent="0.25">
      <c r="A75">
        <v>72</v>
      </c>
      <c r="B75" t="s">
        <v>222</v>
      </c>
      <c r="C75">
        <v>5813.27</v>
      </c>
      <c r="D75">
        <v>0</v>
      </c>
      <c r="E75" t="s">
        <v>212</v>
      </c>
      <c r="F75" t="s">
        <v>215</v>
      </c>
    </row>
    <row r="76" spans="1:6" x14ac:dyDescent="0.25">
      <c r="A76">
        <v>73</v>
      </c>
      <c r="B76" t="s">
        <v>222</v>
      </c>
      <c r="C76">
        <v>5813.27</v>
      </c>
      <c r="D76">
        <v>0</v>
      </c>
      <c r="E76" t="s">
        <v>212</v>
      </c>
      <c r="F76" t="s">
        <v>215</v>
      </c>
    </row>
    <row r="77" spans="1:6" x14ac:dyDescent="0.25">
      <c r="A77">
        <v>74</v>
      </c>
      <c r="B77" t="s">
        <v>222</v>
      </c>
      <c r="C77">
        <v>4396.9000000000005</v>
      </c>
      <c r="D77">
        <v>0</v>
      </c>
      <c r="E77" t="s">
        <v>212</v>
      </c>
      <c r="F77" t="s">
        <v>215</v>
      </c>
    </row>
    <row r="78" spans="1:6" x14ac:dyDescent="0.25">
      <c r="A78">
        <v>75</v>
      </c>
      <c r="B78" t="s">
        <v>222</v>
      </c>
      <c r="C78">
        <v>5813.27</v>
      </c>
      <c r="D78">
        <v>0</v>
      </c>
      <c r="E78" t="s">
        <v>212</v>
      </c>
      <c r="F78" t="s">
        <v>215</v>
      </c>
    </row>
    <row r="79" spans="1:6" x14ac:dyDescent="0.25">
      <c r="A79">
        <v>76</v>
      </c>
      <c r="B79" t="s">
        <v>222</v>
      </c>
      <c r="C79">
        <v>6468.02</v>
      </c>
      <c r="D79">
        <v>0</v>
      </c>
      <c r="E79" t="s">
        <v>212</v>
      </c>
      <c r="F79" t="s">
        <v>215</v>
      </c>
    </row>
    <row r="80" spans="1:6" x14ac:dyDescent="0.25">
      <c r="A80">
        <v>77</v>
      </c>
      <c r="B80" t="s">
        <v>222</v>
      </c>
      <c r="C80">
        <v>5813.27</v>
      </c>
      <c r="D80">
        <v>0</v>
      </c>
      <c r="E80" t="s">
        <v>212</v>
      </c>
      <c r="F80" t="s">
        <v>215</v>
      </c>
    </row>
    <row r="81" spans="1:6" x14ac:dyDescent="0.25">
      <c r="A81">
        <v>78</v>
      </c>
      <c r="B81" t="s">
        <v>222</v>
      </c>
      <c r="C81">
        <v>5813.27</v>
      </c>
      <c r="D81">
        <v>0</v>
      </c>
      <c r="E81" t="s">
        <v>212</v>
      </c>
      <c r="F81" t="s">
        <v>215</v>
      </c>
    </row>
    <row r="82" spans="1:6" x14ac:dyDescent="0.25">
      <c r="A82">
        <v>79</v>
      </c>
      <c r="B82" t="s">
        <v>222</v>
      </c>
      <c r="C82">
        <v>5813.27</v>
      </c>
      <c r="D82">
        <v>0</v>
      </c>
      <c r="E82" t="s">
        <v>212</v>
      </c>
      <c r="F82" t="s">
        <v>215</v>
      </c>
    </row>
    <row r="83" spans="1:6" x14ac:dyDescent="0.25">
      <c r="A83">
        <v>80</v>
      </c>
      <c r="B83" t="s">
        <v>222</v>
      </c>
      <c r="C83">
        <v>4547.6000000000004</v>
      </c>
      <c r="D83">
        <v>0</v>
      </c>
      <c r="E83" t="s">
        <v>212</v>
      </c>
      <c r="F83" t="s">
        <v>215</v>
      </c>
    </row>
    <row r="84" spans="1:6" x14ac:dyDescent="0.25">
      <c r="A84">
        <v>81</v>
      </c>
      <c r="B84" t="s">
        <v>222</v>
      </c>
      <c r="C84">
        <v>5963.97</v>
      </c>
      <c r="D84">
        <v>0</v>
      </c>
      <c r="E84" t="s">
        <v>212</v>
      </c>
      <c r="F84" t="s">
        <v>215</v>
      </c>
    </row>
    <row r="85" spans="1:6" x14ac:dyDescent="0.25">
      <c r="A85">
        <v>82</v>
      </c>
      <c r="B85" t="s">
        <v>222</v>
      </c>
      <c r="C85">
        <v>4396.9000000000005</v>
      </c>
      <c r="D85">
        <v>0</v>
      </c>
      <c r="E85" t="s">
        <v>212</v>
      </c>
      <c r="F85" t="s">
        <v>215</v>
      </c>
    </row>
    <row r="86" spans="1:6" x14ac:dyDescent="0.25">
      <c r="A86">
        <v>83</v>
      </c>
      <c r="B86" t="s">
        <v>222</v>
      </c>
      <c r="C86">
        <v>5813.27</v>
      </c>
      <c r="D86">
        <v>0</v>
      </c>
      <c r="E86" t="s">
        <v>212</v>
      </c>
      <c r="F86" t="s">
        <v>215</v>
      </c>
    </row>
    <row r="87" spans="1:6" x14ac:dyDescent="0.25">
      <c r="A87">
        <v>84</v>
      </c>
      <c r="B87" t="s">
        <v>222</v>
      </c>
      <c r="C87">
        <v>4396.9000000000005</v>
      </c>
      <c r="D87">
        <v>0</v>
      </c>
      <c r="E87" t="s">
        <v>212</v>
      </c>
      <c r="F87" t="s">
        <v>215</v>
      </c>
    </row>
    <row r="88" spans="1:6" x14ac:dyDescent="0.25">
      <c r="A88">
        <v>85</v>
      </c>
      <c r="B88" t="s">
        <v>222</v>
      </c>
      <c r="C88">
        <v>5813.27</v>
      </c>
      <c r="D88">
        <v>0</v>
      </c>
      <c r="E88" t="s">
        <v>212</v>
      </c>
      <c r="F88" t="s">
        <v>215</v>
      </c>
    </row>
    <row r="89" spans="1:6" x14ac:dyDescent="0.25">
      <c r="A89">
        <v>86</v>
      </c>
      <c r="B89" t="s">
        <v>222</v>
      </c>
      <c r="C89">
        <v>5813.27</v>
      </c>
      <c r="D89">
        <v>0</v>
      </c>
      <c r="E89" t="s">
        <v>212</v>
      </c>
      <c r="F89" t="s">
        <v>215</v>
      </c>
    </row>
    <row r="90" spans="1:6" x14ac:dyDescent="0.25">
      <c r="A90">
        <v>87</v>
      </c>
      <c r="B90" t="s">
        <v>222</v>
      </c>
      <c r="C90">
        <v>5813.27</v>
      </c>
      <c r="D90">
        <v>0</v>
      </c>
      <c r="E90" t="s">
        <v>212</v>
      </c>
      <c r="F90" t="s">
        <v>215</v>
      </c>
    </row>
    <row r="91" spans="1:6" x14ac:dyDescent="0.25">
      <c r="A91">
        <v>88</v>
      </c>
      <c r="B91" t="s">
        <v>222</v>
      </c>
      <c r="C91">
        <v>5813.27</v>
      </c>
      <c r="D91">
        <v>0</v>
      </c>
      <c r="E91" t="s">
        <v>212</v>
      </c>
      <c r="F91" t="s">
        <v>215</v>
      </c>
    </row>
    <row r="92" spans="1:6" x14ac:dyDescent="0.25">
      <c r="A92">
        <v>89</v>
      </c>
      <c r="B92" t="s">
        <v>222</v>
      </c>
      <c r="C92">
        <v>5813.27</v>
      </c>
      <c r="D92">
        <v>0</v>
      </c>
      <c r="E92" t="s">
        <v>212</v>
      </c>
      <c r="F92" t="s">
        <v>215</v>
      </c>
    </row>
    <row r="93" spans="1:6" x14ac:dyDescent="0.25">
      <c r="A93">
        <v>90</v>
      </c>
      <c r="B93" t="s">
        <v>222</v>
      </c>
      <c r="C93">
        <v>4893.6000000000004</v>
      </c>
      <c r="D93">
        <v>0</v>
      </c>
      <c r="E93" t="s">
        <v>212</v>
      </c>
      <c r="F93" t="s">
        <v>215</v>
      </c>
    </row>
    <row r="94" spans="1:6" x14ac:dyDescent="0.25">
      <c r="A94">
        <v>91</v>
      </c>
      <c r="B94" t="s">
        <v>222</v>
      </c>
      <c r="C94">
        <v>4586.8000000000011</v>
      </c>
      <c r="D94">
        <v>0</v>
      </c>
      <c r="E94" t="s">
        <v>212</v>
      </c>
      <c r="F94" t="s">
        <v>215</v>
      </c>
    </row>
    <row r="95" spans="1:6" x14ac:dyDescent="0.25">
      <c r="A95">
        <v>92</v>
      </c>
      <c r="B95" t="s">
        <v>222</v>
      </c>
      <c r="C95">
        <v>4045.27</v>
      </c>
      <c r="D95">
        <v>0</v>
      </c>
      <c r="E95" t="s">
        <v>212</v>
      </c>
      <c r="F95" t="s">
        <v>215</v>
      </c>
    </row>
    <row r="96" spans="1:6" x14ac:dyDescent="0.25">
      <c r="A96">
        <v>93</v>
      </c>
      <c r="B96" t="s">
        <v>222</v>
      </c>
      <c r="C96">
        <v>4045.27</v>
      </c>
      <c r="D96">
        <v>0</v>
      </c>
      <c r="E96" t="s">
        <v>212</v>
      </c>
      <c r="F96" t="s">
        <v>215</v>
      </c>
    </row>
    <row r="97" spans="1:6" x14ac:dyDescent="0.25">
      <c r="A97">
        <v>94</v>
      </c>
      <c r="B97" t="s">
        <v>222</v>
      </c>
      <c r="C97">
        <v>3526.06</v>
      </c>
      <c r="D97">
        <v>0</v>
      </c>
      <c r="E97" t="s">
        <v>212</v>
      </c>
      <c r="F97" t="s">
        <v>215</v>
      </c>
    </row>
    <row r="98" spans="1:6" x14ac:dyDescent="0.25">
      <c r="A98">
        <v>95</v>
      </c>
      <c r="B98" t="s">
        <v>222</v>
      </c>
      <c r="C98">
        <v>3526.06</v>
      </c>
      <c r="D98">
        <v>0</v>
      </c>
      <c r="E98" t="s">
        <v>212</v>
      </c>
      <c r="F98" t="s">
        <v>215</v>
      </c>
    </row>
    <row r="99" spans="1:6" x14ac:dyDescent="0.25">
      <c r="A99">
        <v>96</v>
      </c>
      <c r="B99" t="s">
        <v>222</v>
      </c>
      <c r="C99">
        <v>2779.6</v>
      </c>
      <c r="D99">
        <v>0</v>
      </c>
      <c r="E99" t="s">
        <v>212</v>
      </c>
      <c r="F99" t="s">
        <v>215</v>
      </c>
    </row>
    <row r="100" spans="1:6" x14ac:dyDescent="0.25">
      <c r="A100">
        <v>97</v>
      </c>
      <c r="B100" t="s">
        <v>222</v>
      </c>
      <c r="C100">
        <v>4045.27</v>
      </c>
      <c r="D100">
        <v>0</v>
      </c>
      <c r="E100" t="s">
        <v>212</v>
      </c>
      <c r="F100" t="s">
        <v>215</v>
      </c>
    </row>
    <row r="101" spans="1:6" x14ac:dyDescent="0.25">
      <c r="A101">
        <v>98</v>
      </c>
      <c r="B101" t="s">
        <v>222</v>
      </c>
      <c r="C101">
        <v>2779.6</v>
      </c>
      <c r="D101">
        <v>0</v>
      </c>
      <c r="E101" t="s">
        <v>212</v>
      </c>
      <c r="F101" t="s">
        <v>215</v>
      </c>
    </row>
    <row r="102" spans="1:6" x14ac:dyDescent="0.25">
      <c r="A102">
        <v>99</v>
      </c>
      <c r="B102" t="s">
        <v>222</v>
      </c>
      <c r="C102">
        <v>4045.27</v>
      </c>
      <c r="D102">
        <v>0</v>
      </c>
      <c r="E102" t="s">
        <v>212</v>
      </c>
      <c r="F102" t="s">
        <v>215</v>
      </c>
    </row>
    <row r="103" spans="1:6" x14ac:dyDescent="0.25">
      <c r="A103">
        <v>100</v>
      </c>
      <c r="B103" t="s">
        <v>222</v>
      </c>
      <c r="C103">
        <v>4045.27</v>
      </c>
      <c r="D103">
        <v>0</v>
      </c>
      <c r="E103" t="s">
        <v>212</v>
      </c>
      <c r="F103" t="s">
        <v>215</v>
      </c>
    </row>
    <row r="104" spans="1:6" x14ac:dyDescent="0.25">
      <c r="A104">
        <v>101</v>
      </c>
      <c r="B104" t="s">
        <v>222</v>
      </c>
      <c r="C104">
        <v>2779.6</v>
      </c>
      <c r="D104">
        <v>0</v>
      </c>
      <c r="E104" t="s">
        <v>212</v>
      </c>
      <c r="F104" t="s">
        <v>215</v>
      </c>
    </row>
    <row r="105" spans="1:6" x14ac:dyDescent="0.25">
      <c r="A105">
        <v>102</v>
      </c>
      <c r="B105" t="s">
        <v>222</v>
      </c>
      <c r="C105">
        <v>4045.27</v>
      </c>
      <c r="D105">
        <v>0</v>
      </c>
      <c r="E105" t="s">
        <v>212</v>
      </c>
      <c r="F105" t="s">
        <v>215</v>
      </c>
    </row>
    <row r="106" spans="1:6" x14ac:dyDescent="0.25">
      <c r="A106">
        <v>103</v>
      </c>
      <c r="B106" t="s">
        <v>222</v>
      </c>
      <c r="C106">
        <v>4045.27</v>
      </c>
      <c r="D106">
        <v>0</v>
      </c>
      <c r="E106" t="s">
        <v>212</v>
      </c>
      <c r="F106" t="s">
        <v>215</v>
      </c>
    </row>
    <row r="107" spans="1:6" x14ac:dyDescent="0.25">
      <c r="A107">
        <v>104</v>
      </c>
      <c r="B107" t="s">
        <v>222</v>
      </c>
      <c r="C107">
        <v>4045.27</v>
      </c>
      <c r="D107">
        <v>0</v>
      </c>
      <c r="E107" t="s">
        <v>212</v>
      </c>
      <c r="F107" t="s">
        <v>215</v>
      </c>
    </row>
    <row r="108" spans="1:6" x14ac:dyDescent="0.25">
      <c r="A108">
        <v>105</v>
      </c>
      <c r="B108" t="s">
        <v>222</v>
      </c>
      <c r="C108">
        <v>2779.6</v>
      </c>
      <c r="D108">
        <v>0</v>
      </c>
      <c r="E108" t="s">
        <v>212</v>
      </c>
      <c r="F108" t="s">
        <v>215</v>
      </c>
    </row>
    <row r="109" spans="1:6" x14ac:dyDescent="0.25">
      <c r="A109">
        <v>106</v>
      </c>
      <c r="B109" t="s">
        <v>222</v>
      </c>
      <c r="C109">
        <v>4045.27</v>
      </c>
      <c r="D109">
        <v>0</v>
      </c>
      <c r="E109" t="s">
        <v>212</v>
      </c>
      <c r="F109" t="s">
        <v>215</v>
      </c>
    </row>
    <row r="110" spans="1:6" x14ac:dyDescent="0.25">
      <c r="A110">
        <v>107</v>
      </c>
      <c r="B110" t="s">
        <v>222</v>
      </c>
      <c r="C110">
        <v>4045.27</v>
      </c>
      <c r="D110">
        <v>0</v>
      </c>
      <c r="E110" t="s">
        <v>212</v>
      </c>
      <c r="F110" t="s">
        <v>215</v>
      </c>
    </row>
    <row r="111" spans="1:6" x14ac:dyDescent="0.25">
      <c r="A111">
        <v>108</v>
      </c>
      <c r="B111" t="s">
        <v>222</v>
      </c>
      <c r="C111">
        <v>4045.27</v>
      </c>
      <c r="D111">
        <v>0</v>
      </c>
      <c r="E111" t="s">
        <v>212</v>
      </c>
      <c r="F111" t="s">
        <v>215</v>
      </c>
    </row>
    <row r="112" spans="1:6" x14ac:dyDescent="0.25">
      <c r="A112">
        <v>109</v>
      </c>
      <c r="B112" t="s">
        <v>222</v>
      </c>
      <c r="C112">
        <v>2779.6</v>
      </c>
      <c r="D112">
        <v>0</v>
      </c>
      <c r="E112" t="s">
        <v>212</v>
      </c>
      <c r="F112" t="s">
        <v>215</v>
      </c>
    </row>
    <row r="113" spans="1:6" x14ac:dyDescent="0.25">
      <c r="A113">
        <v>110</v>
      </c>
      <c r="B113" t="s">
        <v>222</v>
      </c>
      <c r="C113">
        <v>3031.13</v>
      </c>
      <c r="D113">
        <v>0</v>
      </c>
      <c r="E113" t="s">
        <v>212</v>
      </c>
      <c r="F113" t="s">
        <v>215</v>
      </c>
    </row>
    <row r="114" spans="1:6" x14ac:dyDescent="0.25">
      <c r="A114">
        <v>111</v>
      </c>
      <c r="B114" t="s">
        <v>222</v>
      </c>
      <c r="C114">
        <v>1771.6</v>
      </c>
      <c r="D114">
        <v>0</v>
      </c>
      <c r="E114" t="s">
        <v>212</v>
      </c>
      <c r="F114" t="s">
        <v>215</v>
      </c>
    </row>
    <row r="115" spans="1:6" x14ac:dyDescent="0.25">
      <c r="A115">
        <v>112</v>
      </c>
      <c r="B115" t="s">
        <v>222</v>
      </c>
      <c r="C115">
        <v>1713.4299999999998</v>
      </c>
      <c r="D115">
        <v>0</v>
      </c>
      <c r="E115" t="s">
        <v>212</v>
      </c>
      <c r="F115" t="s">
        <v>215</v>
      </c>
    </row>
    <row r="116" spans="1:6" x14ac:dyDescent="0.25">
      <c r="A116">
        <v>113</v>
      </c>
      <c r="B116" t="s">
        <v>222</v>
      </c>
      <c r="C116">
        <v>1771.6</v>
      </c>
      <c r="D116">
        <v>0</v>
      </c>
      <c r="E116" t="s">
        <v>212</v>
      </c>
      <c r="F116" t="s">
        <v>215</v>
      </c>
    </row>
    <row r="117" spans="1:6" x14ac:dyDescent="0.25">
      <c r="A117">
        <v>114</v>
      </c>
      <c r="B117" t="s">
        <v>222</v>
      </c>
      <c r="C117">
        <v>3037.27</v>
      </c>
      <c r="D117">
        <v>0</v>
      </c>
      <c r="E117" t="s">
        <v>212</v>
      </c>
      <c r="F117" t="s">
        <v>215</v>
      </c>
    </row>
    <row r="118" spans="1:6" x14ac:dyDescent="0.25">
      <c r="A118">
        <v>115</v>
      </c>
      <c r="B118" t="s">
        <v>222</v>
      </c>
      <c r="C118">
        <v>3037.27</v>
      </c>
      <c r="D118">
        <v>0</v>
      </c>
      <c r="E118" t="s">
        <v>212</v>
      </c>
      <c r="F118" t="s">
        <v>215</v>
      </c>
    </row>
    <row r="119" spans="1:6" x14ac:dyDescent="0.25">
      <c r="A119">
        <v>116</v>
      </c>
      <c r="B119" t="s">
        <v>222</v>
      </c>
      <c r="C119">
        <v>1713.4299999999998</v>
      </c>
      <c r="D119">
        <v>0</v>
      </c>
      <c r="E119" t="s">
        <v>212</v>
      </c>
      <c r="F119" t="s">
        <v>215</v>
      </c>
    </row>
    <row r="120" spans="1:6" x14ac:dyDescent="0.25">
      <c r="A120">
        <v>117</v>
      </c>
      <c r="B120" t="s">
        <v>222</v>
      </c>
      <c r="C120">
        <v>3037.27</v>
      </c>
      <c r="D120">
        <v>0</v>
      </c>
      <c r="E120" t="s">
        <v>212</v>
      </c>
      <c r="F120" t="s">
        <v>215</v>
      </c>
    </row>
    <row r="121" spans="1:6" x14ac:dyDescent="0.25">
      <c r="A121">
        <v>118</v>
      </c>
      <c r="B121" t="s">
        <v>222</v>
      </c>
      <c r="C121">
        <v>1655.27</v>
      </c>
      <c r="D121">
        <v>0</v>
      </c>
      <c r="E121" t="s">
        <v>212</v>
      </c>
      <c r="F121" t="s">
        <v>215</v>
      </c>
    </row>
    <row r="122" spans="1:6" x14ac:dyDescent="0.25">
      <c r="A122">
        <v>119</v>
      </c>
      <c r="B122" t="s">
        <v>222</v>
      </c>
      <c r="C122">
        <v>3037.27</v>
      </c>
      <c r="D122">
        <v>0</v>
      </c>
      <c r="E122" t="s">
        <v>212</v>
      </c>
      <c r="F122" t="s">
        <v>215</v>
      </c>
    </row>
    <row r="123" spans="1:6" x14ac:dyDescent="0.25">
      <c r="A123">
        <v>120</v>
      </c>
      <c r="B123" t="s">
        <v>222</v>
      </c>
      <c r="C123">
        <v>3692.02</v>
      </c>
      <c r="D123">
        <v>0</v>
      </c>
      <c r="E123" t="s">
        <v>212</v>
      </c>
      <c r="F123" t="s">
        <v>215</v>
      </c>
    </row>
    <row r="124" spans="1:6" x14ac:dyDescent="0.25">
      <c r="A124">
        <v>121</v>
      </c>
      <c r="B124" t="s">
        <v>222</v>
      </c>
      <c r="C124">
        <v>3037.27</v>
      </c>
      <c r="D124">
        <v>0</v>
      </c>
      <c r="E124" t="s">
        <v>212</v>
      </c>
      <c r="F124" t="s">
        <v>215</v>
      </c>
    </row>
    <row r="125" spans="1:6" x14ac:dyDescent="0.25">
      <c r="A125">
        <v>122</v>
      </c>
      <c r="B125" t="s">
        <v>222</v>
      </c>
      <c r="C125">
        <v>3037.27</v>
      </c>
      <c r="D125">
        <v>0</v>
      </c>
      <c r="E125" t="s">
        <v>212</v>
      </c>
      <c r="F125" t="s">
        <v>215</v>
      </c>
    </row>
    <row r="126" spans="1:6" x14ac:dyDescent="0.25">
      <c r="A126">
        <v>123</v>
      </c>
      <c r="B126" t="s">
        <v>222</v>
      </c>
      <c r="C126">
        <v>3037.27</v>
      </c>
      <c r="D126">
        <v>0</v>
      </c>
      <c r="E126" t="s">
        <v>212</v>
      </c>
      <c r="F126" t="s">
        <v>215</v>
      </c>
    </row>
    <row r="127" spans="1:6" x14ac:dyDescent="0.25">
      <c r="A127">
        <v>124</v>
      </c>
      <c r="B127" t="s">
        <v>222</v>
      </c>
      <c r="C127">
        <v>3037.27</v>
      </c>
      <c r="D127">
        <v>0</v>
      </c>
      <c r="E127" t="s">
        <v>212</v>
      </c>
      <c r="F127" t="s">
        <v>215</v>
      </c>
    </row>
    <row r="128" spans="1:6" x14ac:dyDescent="0.25">
      <c r="A128">
        <v>125</v>
      </c>
      <c r="B128" t="s">
        <v>222</v>
      </c>
      <c r="C128">
        <v>3037.27</v>
      </c>
      <c r="D128">
        <v>0</v>
      </c>
      <c r="E128" t="s">
        <v>212</v>
      </c>
      <c r="F128" t="s">
        <v>215</v>
      </c>
    </row>
    <row r="129" spans="1:6" x14ac:dyDescent="0.25">
      <c r="A129">
        <v>126</v>
      </c>
      <c r="B129" t="s">
        <v>222</v>
      </c>
      <c r="C129">
        <v>3037.27</v>
      </c>
      <c r="D129">
        <v>0</v>
      </c>
      <c r="E129" t="s">
        <v>212</v>
      </c>
      <c r="F129" t="s">
        <v>215</v>
      </c>
    </row>
    <row r="130" spans="1:6" x14ac:dyDescent="0.25">
      <c r="A130">
        <v>127</v>
      </c>
      <c r="B130" t="s">
        <v>222</v>
      </c>
      <c r="C130">
        <v>3037.27</v>
      </c>
      <c r="D130">
        <v>0</v>
      </c>
      <c r="E130" t="s">
        <v>212</v>
      </c>
      <c r="F130" t="s">
        <v>215</v>
      </c>
    </row>
    <row r="131" spans="1:6" x14ac:dyDescent="0.25">
      <c r="A131">
        <v>128</v>
      </c>
      <c r="B131" t="s">
        <v>222</v>
      </c>
      <c r="C131">
        <v>3037.27</v>
      </c>
      <c r="D131">
        <v>0</v>
      </c>
      <c r="E131" t="s">
        <v>212</v>
      </c>
      <c r="F131" t="s">
        <v>215</v>
      </c>
    </row>
    <row r="132" spans="1:6" x14ac:dyDescent="0.25">
      <c r="A132">
        <v>129</v>
      </c>
      <c r="B132" t="s">
        <v>222</v>
      </c>
      <c r="C132">
        <v>3037.27</v>
      </c>
      <c r="D132">
        <v>0</v>
      </c>
      <c r="E132" t="s">
        <v>212</v>
      </c>
      <c r="F132" t="s">
        <v>215</v>
      </c>
    </row>
    <row r="133" spans="1:6" x14ac:dyDescent="0.25">
      <c r="A133">
        <v>130</v>
      </c>
      <c r="B133" t="s">
        <v>222</v>
      </c>
      <c r="C133">
        <v>3037.27</v>
      </c>
      <c r="D133">
        <v>0</v>
      </c>
      <c r="E133" t="s">
        <v>212</v>
      </c>
      <c r="F133" t="s">
        <v>215</v>
      </c>
    </row>
    <row r="134" spans="1:6" x14ac:dyDescent="0.25">
      <c r="A134">
        <v>131</v>
      </c>
      <c r="B134" t="s">
        <v>222</v>
      </c>
      <c r="C134">
        <v>3037.27</v>
      </c>
      <c r="D134">
        <v>0</v>
      </c>
      <c r="E134" t="s">
        <v>212</v>
      </c>
      <c r="F134" t="s">
        <v>215</v>
      </c>
    </row>
    <row r="135" spans="1:6" x14ac:dyDescent="0.25">
      <c r="A135">
        <v>132</v>
      </c>
      <c r="B135" t="s">
        <v>222</v>
      </c>
      <c r="C135">
        <v>3037.27</v>
      </c>
      <c r="D135">
        <v>0</v>
      </c>
      <c r="E135" t="s">
        <v>212</v>
      </c>
      <c r="F135" t="s">
        <v>215</v>
      </c>
    </row>
    <row r="136" spans="1:6" x14ac:dyDescent="0.25">
      <c r="A136">
        <v>133</v>
      </c>
      <c r="B136" t="s">
        <v>222</v>
      </c>
      <c r="C136">
        <v>1785.1699999999998</v>
      </c>
      <c r="D136">
        <v>0</v>
      </c>
      <c r="E136" t="s">
        <v>212</v>
      </c>
      <c r="F136" t="s">
        <v>215</v>
      </c>
    </row>
    <row r="137" spans="1:6" x14ac:dyDescent="0.25">
      <c r="A137">
        <v>134</v>
      </c>
      <c r="B137" t="s">
        <v>222</v>
      </c>
      <c r="C137">
        <v>503.6</v>
      </c>
      <c r="D137">
        <v>0</v>
      </c>
      <c r="E137" t="s">
        <v>212</v>
      </c>
      <c r="F137" t="s">
        <v>215</v>
      </c>
    </row>
    <row r="138" spans="1:6" x14ac:dyDescent="0.25">
      <c r="A138">
        <v>135</v>
      </c>
      <c r="B138" t="s">
        <v>222</v>
      </c>
      <c r="C138">
        <v>1769.27</v>
      </c>
      <c r="D138">
        <v>0</v>
      </c>
      <c r="E138" t="s">
        <v>212</v>
      </c>
      <c r="F138" t="s">
        <v>215</v>
      </c>
    </row>
    <row r="139" spans="1:6" x14ac:dyDescent="0.25">
      <c r="A139">
        <v>136</v>
      </c>
      <c r="B139" t="s">
        <v>222</v>
      </c>
      <c r="C139">
        <v>1250.0600000000002</v>
      </c>
      <c r="D139">
        <v>0</v>
      </c>
      <c r="E139" t="s">
        <v>212</v>
      </c>
      <c r="F139" t="s">
        <v>215</v>
      </c>
    </row>
    <row r="140" spans="1:6" x14ac:dyDescent="0.25">
      <c r="A140">
        <v>137</v>
      </c>
      <c r="B140" t="s">
        <v>222</v>
      </c>
      <c r="C140">
        <v>1769.27</v>
      </c>
      <c r="D140">
        <v>0</v>
      </c>
      <c r="E140" t="s">
        <v>212</v>
      </c>
      <c r="F140" t="s">
        <v>215</v>
      </c>
    </row>
    <row r="141" spans="1:6" x14ac:dyDescent="0.25">
      <c r="A141">
        <v>138</v>
      </c>
      <c r="B141" t="s">
        <v>222</v>
      </c>
      <c r="C141">
        <v>1769.27</v>
      </c>
      <c r="D141">
        <v>0</v>
      </c>
      <c r="E141" t="s">
        <v>212</v>
      </c>
      <c r="F141" t="s">
        <v>215</v>
      </c>
    </row>
    <row r="142" spans="1:6" x14ac:dyDescent="0.25">
      <c r="A142">
        <v>139</v>
      </c>
      <c r="B142" t="s">
        <v>222</v>
      </c>
      <c r="C142">
        <v>503.6</v>
      </c>
      <c r="D142">
        <v>0</v>
      </c>
      <c r="E142" t="s">
        <v>212</v>
      </c>
      <c r="F142" t="s">
        <v>215</v>
      </c>
    </row>
    <row r="143" spans="1:6" x14ac:dyDescent="0.25">
      <c r="A143">
        <v>140</v>
      </c>
      <c r="B143" t="s">
        <v>222</v>
      </c>
      <c r="C143">
        <v>487.70000000000005</v>
      </c>
      <c r="D143">
        <v>0</v>
      </c>
      <c r="E143" t="s">
        <v>212</v>
      </c>
      <c r="F143" t="s">
        <v>215</v>
      </c>
    </row>
    <row r="144" spans="1:6" x14ac:dyDescent="0.25">
      <c r="A144">
        <v>141</v>
      </c>
      <c r="B144" t="s">
        <v>222</v>
      </c>
      <c r="C144">
        <v>503.6</v>
      </c>
      <c r="D144">
        <v>0</v>
      </c>
      <c r="E144" t="s">
        <v>212</v>
      </c>
      <c r="F144" t="s">
        <v>215</v>
      </c>
    </row>
    <row r="145" spans="1:6" x14ac:dyDescent="0.25">
      <c r="A145">
        <v>142</v>
      </c>
      <c r="B145" t="s">
        <v>222</v>
      </c>
      <c r="C145">
        <v>1769.27</v>
      </c>
      <c r="D145">
        <v>0</v>
      </c>
      <c r="E145" t="s">
        <v>212</v>
      </c>
      <c r="F145" t="s">
        <v>215</v>
      </c>
    </row>
    <row r="146" spans="1:6" x14ac:dyDescent="0.25">
      <c r="A146">
        <v>143</v>
      </c>
      <c r="B146" t="s">
        <v>222</v>
      </c>
      <c r="C146">
        <v>1769.27</v>
      </c>
      <c r="D146">
        <v>0</v>
      </c>
      <c r="E146" t="s">
        <v>212</v>
      </c>
      <c r="F146" t="s">
        <v>215</v>
      </c>
    </row>
    <row r="147" spans="1:6" x14ac:dyDescent="0.25">
      <c r="A147">
        <v>144</v>
      </c>
      <c r="B147" t="s">
        <v>222</v>
      </c>
      <c r="C147">
        <v>1769.27</v>
      </c>
      <c r="D147">
        <v>0</v>
      </c>
      <c r="E147" t="s">
        <v>212</v>
      </c>
      <c r="F147" t="s">
        <v>215</v>
      </c>
    </row>
    <row r="148" spans="1:6" x14ac:dyDescent="0.25">
      <c r="A148">
        <v>145</v>
      </c>
      <c r="B148" t="s">
        <v>222</v>
      </c>
      <c r="C148">
        <v>503.6</v>
      </c>
      <c r="D148">
        <v>0</v>
      </c>
      <c r="E148" t="s">
        <v>212</v>
      </c>
      <c r="F148" t="s">
        <v>215</v>
      </c>
    </row>
    <row r="149" spans="1:6" x14ac:dyDescent="0.25">
      <c r="A149">
        <v>146</v>
      </c>
      <c r="B149" t="s">
        <v>222</v>
      </c>
      <c r="C149">
        <v>1250.0600000000002</v>
      </c>
      <c r="D149">
        <v>0</v>
      </c>
      <c r="E149" t="s">
        <v>212</v>
      </c>
      <c r="F149" t="s">
        <v>215</v>
      </c>
    </row>
    <row r="150" spans="1:6" x14ac:dyDescent="0.25">
      <c r="A150">
        <v>147</v>
      </c>
      <c r="B150" t="s">
        <v>222</v>
      </c>
      <c r="C150">
        <v>2424.02</v>
      </c>
      <c r="D150">
        <v>0</v>
      </c>
      <c r="E150" t="s">
        <v>212</v>
      </c>
      <c r="F150" t="s">
        <v>215</v>
      </c>
    </row>
    <row r="151" spans="1:6" x14ac:dyDescent="0.25">
      <c r="A151">
        <v>148</v>
      </c>
      <c r="B151" t="s">
        <v>222</v>
      </c>
      <c r="C151">
        <v>1672.6</v>
      </c>
      <c r="D151">
        <v>0</v>
      </c>
      <c r="E151" t="s">
        <v>212</v>
      </c>
      <c r="F151" t="s">
        <v>215</v>
      </c>
    </row>
    <row r="152" spans="1:6" x14ac:dyDescent="0.25">
      <c r="A152">
        <v>149</v>
      </c>
      <c r="B152" t="s">
        <v>222</v>
      </c>
      <c r="C152">
        <v>831</v>
      </c>
      <c r="D152">
        <v>0</v>
      </c>
      <c r="E152" t="s">
        <v>212</v>
      </c>
      <c r="F152" t="s">
        <v>215</v>
      </c>
    </row>
    <row r="153" spans="1:6" x14ac:dyDescent="0.25">
      <c r="A153">
        <v>150</v>
      </c>
      <c r="B153" t="s">
        <v>222</v>
      </c>
      <c r="C153">
        <v>849.6</v>
      </c>
      <c r="D153">
        <v>0</v>
      </c>
      <c r="E153" t="s">
        <v>212</v>
      </c>
      <c r="F153" t="s">
        <v>215</v>
      </c>
    </row>
    <row r="154" spans="1:6" x14ac:dyDescent="0.25">
      <c r="A154">
        <v>151</v>
      </c>
      <c r="B154" t="s">
        <v>222</v>
      </c>
      <c r="C154">
        <v>1292.27</v>
      </c>
      <c r="D154">
        <v>0</v>
      </c>
      <c r="E154" t="s">
        <v>212</v>
      </c>
      <c r="F154" t="s">
        <v>215</v>
      </c>
    </row>
    <row r="155" spans="1:6" x14ac:dyDescent="0.25">
      <c r="A155">
        <v>152</v>
      </c>
      <c r="B155" t="s">
        <v>222</v>
      </c>
      <c r="C155">
        <v>26.6</v>
      </c>
      <c r="D155">
        <v>0</v>
      </c>
      <c r="E155" t="s">
        <v>212</v>
      </c>
      <c r="F155" t="s">
        <v>215</v>
      </c>
    </row>
    <row r="156" spans="1:6" x14ac:dyDescent="0.25">
      <c r="A156">
        <v>153</v>
      </c>
      <c r="B156" t="s">
        <v>222</v>
      </c>
      <c r="C156">
        <v>1292.27</v>
      </c>
      <c r="D156">
        <v>0</v>
      </c>
      <c r="E156" t="s">
        <v>212</v>
      </c>
      <c r="F156" t="s">
        <v>215</v>
      </c>
    </row>
    <row r="157" spans="1:6" x14ac:dyDescent="0.25">
      <c r="A157">
        <v>154</v>
      </c>
      <c r="B157" t="s">
        <v>222</v>
      </c>
      <c r="C157">
        <v>1292.27</v>
      </c>
      <c r="D157">
        <v>0</v>
      </c>
      <c r="E157" t="s">
        <v>212</v>
      </c>
      <c r="F157" t="s">
        <v>215</v>
      </c>
    </row>
    <row r="158" spans="1:6" x14ac:dyDescent="0.25">
      <c r="A158">
        <v>155</v>
      </c>
      <c r="B158" t="s">
        <v>222</v>
      </c>
      <c r="C158">
        <v>26.6</v>
      </c>
      <c r="D158">
        <v>0</v>
      </c>
      <c r="E158" t="s">
        <v>212</v>
      </c>
      <c r="F158" t="s">
        <v>215</v>
      </c>
    </row>
    <row r="159" spans="1:6" x14ac:dyDescent="0.25">
      <c r="A159">
        <v>156</v>
      </c>
      <c r="B159" t="s">
        <v>222</v>
      </c>
      <c r="C159">
        <v>26.6</v>
      </c>
      <c r="D159">
        <v>0</v>
      </c>
      <c r="E159" t="s">
        <v>212</v>
      </c>
      <c r="F159" t="s">
        <v>215</v>
      </c>
    </row>
    <row r="160" spans="1:6" x14ac:dyDescent="0.25">
      <c r="A160">
        <v>157</v>
      </c>
      <c r="B160" t="s">
        <v>222</v>
      </c>
      <c r="C160">
        <v>26.6</v>
      </c>
      <c r="D160">
        <v>0</v>
      </c>
      <c r="E160" t="s">
        <v>212</v>
      </c>
      <c r="F160" t="s">
        <v>215</v>
      </c>
    </row>
    <row r="161" spans="1:6" x14ac:dyDescent="0.25">
      <c r="A161">
        <v>158</v>
      </c>
      <c r="B161" t="s">
        <v>222</v>
      </c>
      <c r="C161">
        <v>1292.27</v>
      </c>
      <c r="D161">
        <v>0</v>
      </c>
      <c r="E161" t="s">
        <v>212</v>
      </c>
      <c r="F161" t="s">
        <v>215</v>
      </c>
    </row>
    <row r="162" spans="1:6" x14ac:dyDescent="0.25">
      <c r="A162">
        <v>159</v>
      </c>
      <c r="B162" t="s">
        <v>222</v>
      </c>
      <c r="C162">
        <v>773.06</v>
      </c>
      <c r="D162">
        <v>0</v>
      </c>
      <c r="E162" t="s">
        <v>212</v>
      </c>
      <c r="F162" t="s">
        <v>215</v>
      </c>
    </row>
    <row r="163" spans="1:6" x14ac:dyDescent="0.25">
      <c r="A163">
        <v>160</v>
      </c>
      <c r="B163" t="s">
        <v>222</v>
      </c>
      <c r="C163">
        <v>773.06</v>
      </c>
      <c r="D163">
        <v>0</v>
      </c>
      <c r="E163" t="s">
        <v>212</v>
      </c>
      <c r="F163" t="s">
        <v>215</v>
      </c>
    </row>
    <row r="164" spans="1:6" x14ac:dyDescent="0.25">
      <c r="A164">
        <v>161</v>
      </c>
      <c r="B164" t="s">
        <v>222</v>
      </c>
      <c r="C164">
        <v>773.06</v>
      </c>
      <c r="D164">
        <v>0</v>
      </c>
      <c r="E164" t="s">
        <v>212</v>
      </c>
      <c r="F164" t="s">
        <v>215</v>
      </c>
    </row>
    <row r="165" spans="1:6" x14ac:dyDescent="0.25">
      <c r="A165">
        <v>162</v>
      </c>
      <c r="B165" t="s">
        <v>222</v>
      </c>
      <c r="C165">
        <v>773.06</v>
      </c>
      <c r="D165">
        <v>0</v>
      </c>
      <c r="E165" t="s">
        <v>212</v>
      </c>
      <c r="F165" t="s">
        <v>215</v>
      </c>
    </row>
    <row r="166" spans="1:6" x14ac:dyDescent="0.25">
      <c r="A166">
        <v>163</v>
      </c>
      <c r="B166" t="s">
        <v>222</v>
      </c>
      <c r="C166">
        <v>1292.27</v>
      </c>
      <c r="D166">
        <v>0</v>
      </c>
      <c r="E166" t="s">
        <v>212</v>
      </c>
      <c r="F166" t="s">
        <v>215</v>
      </c>
    </row>
    <row r="167" spans="1:6" x14ac:dyDescent="0.25">
      <c r="A167">
        <v>164</v>
      </c>
      <c r="B167" t="s">
        <v>222</v>
      </c>
      <c r="C167">
        <v>1292.27</v>
      </c>
      <c r="D167">
        <v>0</v>
      </c>
      <c r="E167" t="s">
        <v>212</v>
      </c>
      <c r="F167" t="s">
        <v>215</v>
      </c>
    </row>
    <row r="168" spans="1:6" x14ac:dyDescent="0.25">
      <c r="A168">
        <v>165</v>
      </c>
      <c r="B168" t="s">
        <v>222</v>
      </c>
      <c r="C168">
        <v>1292.27</v>
      </c>
      <c r="D168">
        <v>0</v>
      </c>
      <c r="E168" t="s">
        <v>212</v>
      </c>
      <c r="F168" t="s">
        <v>215</v>
      </c>
    </row>
    <row r="169" spans="1:6" x14ac:dyDescent="0.25">
      <c r="A169">
        <v>166</v>
      </c>
      <c r="B169" t="s">
        <v>222</v>
      </c>
      <c r="C169">
        <v>372.6</v>
      </c>
      <c r="D169">
        <v>0</v>
      </c>
      <c r="E169" t="s">
        <v>212</v>
      </c>
      <c r="F169" t="s">
        <v>215</v>
      </c>
    </row>
    <row r="170" spans="1:6" x14ac:dyDescent="0.25">
      <c r="A170">
        <v>167</v>
      </c>
      <c r="B170" t="s">
        <v>222</v>
      </c>
      <c r="C170">
        <v>1292.27</v>
      </c>
      <c r="D170">
        <v>0</v>
      </c>
      <c r="E170" t="s">
        <v>212</v>
      </c>
      <c r="F170" t="s">
        <v>215</v>
      </c>
    </row>
    <row r="171" spans="1:6" x14ac:dyDescent="0.25">
      <c r="A171">
        <v>168</v>
      </c>
      <c r="B171" t="s">
        <v>222</v>
      </c>
      <c r="C171">
        <v>1292.27</v>
      </c>
      <c r="D171">
        <v>0</v>
      </c>
      <c r="E171" t="s">
        <v>212</v>
      </c>
      <c r="F171" t="s">
        <v>215</v>
      </c>
    </row>
    <row r="172" spans="1:6" x14ac:dyDescent="0.25">
      <c r="A172">
        <v>169</v>
      </c>
      <c r="B172" t="s">
        <v>222</v>
      </c>
      <c r="C172">
        <v>773.06</v>
      </c>
      <c r="D172">
        <v>0</v>
      </c>
      <c r="E172" t="s">
        <v>212</v>
      </c>
      <c r="F172" t="s">
        <v>215</v>
      </c>
    </row>
    <row r="173" spans="1:6" x14ac:dyDescent="0.25">
      <c r="A173">
        <v>170</v>
      </c>
      <c r="B173" t="s">
        <v>222</v>
      </c>
      <c r="C173">
        <v>26.6</v>
      </c>
      <c r="D173">
        <v>0</v>
      </c>
      <c r="E173" t="s">
        <v>212</v>
      </c>
      <c r="F173" t="s">
        <v>215</v>
      </c>
    </row>
    <row r="174" spans="1:6" x14ac:dyDescent="0.25">
      <c r="A174">
        <v>171</v>
      </c>
      <c r="B174" t="s">
        <v>222</v>
      </c>
      <c r="C174">
        <v>1292.27</v>
      </c>
      <c r="D174">
        <v>0</v>
      </c>
      <c r="E174" t="s">
        <v>212</v>
      </c>
      <c r="F174" t="s">
        <v>215</v>
      </c>
    </row>
    <row r="175" spans="1:6" x14ac:dyDescent="0.25">
      <c r="A175">
        <v>172</v>
      </c>
      <c r="B175" t="s">
        <v>222</v>
      </c>
      <c r="C175">
        <v>26.6</v>
      </c>
      <c r="D175">
        <v>0</v>
      </c>
      <c r="E175" t="s">
        <v>212</v>
      </c>
      <c r="F175" t="s">
        <v>215</v>
      </c>
    </row>
    <row r="176" spans="1:6" x14ac:dyDescent="0.25">
      <c r="A176">
        <v>173</v>
      </c>
      <c r="B176" t="s">
        <v>222</v>
      </c>
      <c r="C176">
        <v>26.6</v>
      </c>
      <c r="D176">
        <v>0</v>
      </c>
      <c r="E176" t="s">
        <v>212</v>
      </c>
      <c r="F176" t="s">
        <v>215</v>
      </c>
    </row>
    <row r="177" spans="1:6" x14ac:dyDescent="0.25">
      <c r="A177">
        <v>174</v>
      </c>
      <c r="B177" t="s">
        <v>222</v>
      </c>
      <c r="C177">
        <v>773.06</v>
      </c>
      <c r="D177">
        <v>0</v>
      </c>
      <c r="E177" t="s">
        <v>212</v>
      </c>
      <c r="F177" t="s">
        <v>215</v>
      </c>
    </row>
    <row r="178" spans="1:6" x14ac:dyDescent="0.25">
      <c r="A178">
        <v>175</v>
      </c>
      <c r="B178" t="s">
        <v>222</v>
      </c>
      <c r="C178">
        <v>26.6</v>
      </c>
      <c r="D178">
        <v>0</v>
      </c>
      <c r="E178" t="s">
        <v>212</v>
      </c>
      <c r="F178" t="s">
        <v>215</v>
      </c>
    </row>
    <row r="179" spans="1:6" x14ac:dyDescent="0.25">
      <c r="A179">
        <v>176</v>
      </c>
      <c r="B179" t="s">
        <v>222</v>
      </c>
      <c r="C179">
        <v>773.06</v>
      </c>
      <c r="D179">
        <v>0</v>
      </c>
      <c r="E179" t="s">
        <v>212</v>
      </c>
      <c r="F179" t="s">
        <v>215</v>
      </c>
    </row>
    <row r="180" spans="1:6" x14ac:dyDescent="0.25">
      <c r="A180">
        <v>177</v>
      </c>
      <c r="B180" t="s">
        <v>222</v>
      </c>
      <c r="C180">
        <v>1292.27</v>
      </c>
      <c r="D180">
        <v>0</v>
      </c>
      <c r="E180" t="s">
        <v>212</v>
      </c>
      <c r="F180" t="s">
        <v>215</v>
      </c>
    </row>
    <row r="181" spans="1:6" x14ac:dyDescent="0.25">
      <c r="A181">
        <v>178</v>
      </c>
      <c r="B181" t="s">
        <v>222</v>
      </c>
      <c r="C181">
        <v>26.6</v>
      </c>
      <c r="D181">
        <v>0</v>
      </c>
      <c r="E181" t="s">
        <v>212</v>
      </c>
      <c r="F181" t="s">
        <v>215</v>
      </c>
    </row>
    <row r="182" spans="1:6" x14ac:dyDescent="0.25">
      <c r="A182">
        <v>179</v>
      </c>
      <c r="B182" t="s">
        <v>222</v>
      </c>
      <c r="C182">
        <v>773.06</v>
      </c>
      <c r="D182">
        <v>0</v>
      </c>
      <c r="E182" t="s">
        <v>212</v>
      </c>
      <c r="F182" t="s">
        <v>215</v>
      </c>
    </row>
    <row r="183" spans="1:6" x14ac:dyDescent="0.25">
      <c r="A183">
        <v>180</v>
      </c>
      <c r="B183" t="s">
        <v>222</v>
      </c>
      <c r="C183">
        <v>26.6</v>
      </c>
      <c r="D183">
        <v>0</v>
      </c>
      <c r="E183" t="s">
        <v>212</v>
      </c>
      <c r="F183" t="s">
        <v>215</v>
      </c>
    </row>
    <row r="184" spans="1:6" x14ac:dyDescent="0.25">
      <c r="A184">
        <v>181</v>
      </c>
      <c r="B184" t="s">
        <v>222</v>
      </c>
      <c r="C184">
        <v>26.6</v>
      </c>
      <c r="D184">
        <v>0</v>
      </c>
      <c r="E184" t="s">
        <v>212</v>
      </c>
      <c r="F184" t="s">
        <v>215</v>
      </c>
    </row>
    <row r="185" spans="1:6" x14ac:dyDescent="0.25">
      <c r="A185">
        <v>182</v>
      </c>
      <c r="B185" t="s">
        <v>222</v>
      </c>
      <c r="C185">
        <v>26.6</v>
      </c>
      <c r="D185">
        <v>0</v>
      </c>
      <c r="E185" t="s">
        <v>212</v>
      </c>
      <c r="F185" t="s">
        <v>215</v>
      </c>
    </row>
    <row r="186" spans="1:6" x14ac:dyDescent="0.25">
      <c r="A186">
        <v>183</v>
      </c>
      <c r="B186" t="s">
        <v>222</v>
      </c>
      <c r="C186">
        <v>2601.77</v>
      </c>
      <c r="D186">
        <v>0</v>
      </c>
      <c r="E186" t="s">
        <v>212</v>
      </c>
      <c r="F186" t="s">
        <v>215</v>
      </c>
    </row>
    <row r="187" spans="1:6" x14ac:dyDescent="0.25">
      <c r="A187">
        <v>184</v>
      </c>
      <c r="B187" t="s">
        <v>222</v>
      </c>
      <c r="C187">
        <v>1292.27</v>
      </c>
      <c r="D187">
        <v>0</v>
      </c>
      <c r="E187" t="s">
        <v>212</v>
      </c>
      <c r="F187" t="s">
        <v>215</v>
      </c>
    </row>
    <row r="188" spans="1:6" x14ac:dyDescent="0.25">
      <c r="A188">
        <v>185</v>
      </c>
      <c r="B188" t="s">
        <v>222</v>
      </c>
      <c r="C188">
        <v>26.6</v>
      </c>
      <c r="D188">
        <v>0</v>
      </c>
      <c r="E188" t="s">
        <v>212</v>
      </c>
      <c r="F188" t="s">
        <v>215</v>
      </c>
    </row>
    <row r="189" spans="1:6" x14ac:dyDescent="0.25">
      <c r="A189">
        <v>186</v>
      </c>
      <c r="B189" t="s">
        <v>222</v>
      </c>
      <c r="C189">
        <v>26.6</v>
      </c>
      <c r="D189">
        <v>0</v>
      </c>
      <c r="E189" t="s">
        <v>212</v>
      </c>
      <c r="F189" t="s">
        <v>215</v>
      </c>
    </row>
    <row r="190" spans="1:6" x14ac:dyDescent="0.25">
      <c r="A190">
        <v>187</v>
      </c>
      <c r="B190" t="s">
        <v>222</v>
      </c>
      <c r="C190">
        <v>1292.27</v>
      </c>
      <c r="D190">
        <v>0</v>
      </c>
      <c r="E190" t="s">
        <v>212</v>
      </c>
      <c r="F190" t="s">
        <v>215</v>
      </c>
    </row>
    <row r="191" spans="1:6" x14ac:dyDescent="0.25">
      <c r="A191">
        <v>188</v>
      </c>
      <c r="B191" t="s">
        <v>222</v>
      </c>
      <c r="C191">
        <v>1292.27</v>
      </c>
      <c r="D191">
        <v>0</v>
      </c>
      <c r="E191" t="s">
        <v>212</v>
      </c>
      <c r="F191" t="s">
        <v>215</v>
      </c>
    </row>
    <row r="192" spans="1:6" x14ac:dyDescent="0.25">
      <c r="A192">
        <v>189</v>
      </c>
      <c r="B192" t="s">
        <v>222</v>
      </c>
      <c r="C192">
        <v>1947.02</v>
      </c>
      <c r="D192">
        <v>0</v>
      </c>
      <c r="E192" t="s">
        <v>212</v>
      </c>
      <c r="F192" t="s">
        <v>215</v>
      </c>
    </row>
    <row r="193" spans="1:6" x14ac:dyDescent="0.25">
      <c r="A193">
        <v>190</v>
      </c>
      <c r="B193" t="s">
        <v>222</v>
      </c>
      <c r="C193">
        <v>1292.27</v>
      </c>
      <c r="D193">
        <v>0</v>
      </c>
      <c r="E193" t="s">
        <v>212</v>
      </c>
      <c r="F193" t="s">
        <v>215</v>
      </c>
    </row>
    <row r="194" spans="1:6" x14ac:dyDescent="0.25">
      <c r="A194">
        <v>191</v>
      </c>
      <c r="B194" t="s">
        <v>222</v>
      </c>
      <c r="C194">
        <v>26.6</v>
      </c>
      <c r="D194">
        <v>0</v>
      </c>
      <c r="E194" t="s">
        <v>212</v>
      </c>
      <c r="F194" t="s">
        <v>215</v>
      </c>
    </row>
    <row r="195" spans="1:6" x14ac:dyDescent="0.25">
      <c r="A195">
        <v>192</v>
      </c>
      <c r="B195" t="s">
        <v>222</v>
      </c>
      <c r="C195">
        <v>26.6</v>
      </c>
      <c r="D195">
        <v>0</v>
      </c>
      <c r="E195" t="s">
        <v>212</v>
      </c>
      <c r="F195" t="s">
        <v>215</v>
      </c>
    </row>
    <row r="196" spans="1:6" x14ac:dyDescent="0.25">
      <c r="A196">
        <v>193</v>
      </c>
      <c r="B196" t="s">
        <v>222</v>
      </c>
      <c r="C196">
        <v>26.6</v>
      </c>
      <c r="D196">
        <v>0</v>
      </c>
      <c r="E196" t="s">
        <v>212</v>
      </c>
      <c r="F196" t="s">
        <v>215</v>
      </c>
    </row>
    <row r="197" spans="1:6" x14ac:dyDescent="0.25">
      <c r="A197">
        <v>194</v>
      </c>
      <c r="B197" t="s">
        <v>222</v>
      </c>
      <c r="C197">
        <v>1292.27</v>
      </c>
      <c r="D197">
        <v>0</v>
      </c>
      <c r="E197" t="s">
        <v>212</v>
      </c>
      <c r="F197" t="s">
        <v>215</v>
      </c>
    </row>
    <row r="198" spans="1:6" x14ac:dyDescent="0.25">
      <c r="A198">
        <v>195</v>
      </c>
      <c r="B198" t="s">
        <v>222</v>
      </c>
      <c r="C198">
        <v>1292.27</v>
      </c>
      <c r="D198">
        <v>0</v>
      </c>
      <c r="E198" t="s">
        <v>212</v>
      </c>
      <c r="F198" t="s">
        <v>215</v>
      </c>
    </row>
    <row r="199" spans="1:6" x14ac:dyDescent="0.25">
      <c r="A199">
        <v>196</v>
      </c>
      <c r="B199" t="s">
        <v>222</v>
      </c>
      <c r="C199">
        <v>773.06</v>
      </c>
      <c r="D199">
        <v>0</v>
      </c>
      <c r="E199" t="s">
        <v>212</v>
      </c>
      <c r="F199" t="s">
        <v>215</v>
      </c>
    </row>
    <row r="200" spans="1:6" x14ac:dyDescent="0.25">
      <c r="A200">
        <v>197</v>
      </c>
      <c r="B200" t="s">
        <v>222</v>
      </c>
      <c r="C200">
        <v>26.6</v>
      </c>
      <c r="D200">
        <v>0</v>
      </c>
      <c r="E200" t="s">
        <v>212</v>
      </c>
      <c r="F200" t="s">
        <v>215</v>
      </c>
    </row>
    <row r="201" spans="1:6" x14ac:dyDescent="0.25">
      <c r="A201">
        <v>198</v>
      </c>
      <c r="B201" t="s">
        <v>222</v>
      </c>
      <c r="C201">
        <v>1292.27</v>
      </c>
      <c r="D201">
        <v>0</v>
      </c>
      <c r="E201" t="s">
        <v>212</v>
      </c>
      <c r="F201" t="s">
        <v>215</v>
      </c>
    </row>
    <row r="202" spans="1:6" x14ac:dyDescent="0.25">
      <c r="A202">
        <v>199</v>
      </c>
      <c r="B202" t="s">
        <v>222</v>
      </c>
      <c r="C202">
        <v>1292.27</v>
      </c>
      <c r="D202">
        <v>0</v>
      </c>
      <c r="E202" t="s">
        <v>212</v>
      </c>
      <c r="F202" t="s">
        <v>215</v>
      </c>
    </row>
    <row r="203" spans="1:6" x14ac:dyDescent="0.25">
      <c r="A203">
        <v>200</v>
      </c>
      <c r="B203" t="s">
        <v>222</v>
      </c>
      <c r="C203">
        <v>1292.27</v>
      </c>
      <c r="D203">
        <v>0</v>
      </c>
      <c r="E203" t="s">
        <v>212</v>
      </c>
      <c r="F203" t="s">
        <v>215</v>
      </c>
    </row>
    <row r="204" spans="1:6" x14ac:dyDescent="0.25">
      <c r="A204">
        <v>201</v>
      </c>
      <c r="B204" t="s">
        <v>222</v>
      </c>
      <c r="C204">
        <v>773.06</v>
      </c>
      <c r="D204">
        <v>0</v>
      </c>
      <c r="E204" t="s">
        <v>212</v>
      </c>
      <c r="F204" t="s">
        <v>215</v>
      </c>
    </row>
    <row r="205" spans="1:6" x14ac:dyDescent="0.25">
      <c r="A205">
        <v>202</v>
      </c>
      <c r="B205" t="s">
        <v>222</v>
      </c>
      <c r="C205">
        <v>1292.27</v>
      </c>
      <c r="D205">
        <v>0</v>
      </c>
      <c r="E205" t="s">
        <v>212</v>
      </c>
      <c r="F205" t="s">
        <v>215</v>
      </c>
    </row>
    <row r="206" spans="1:6" x14ac:dyDescent="0.25">
      <c r="A206">
        <v>203</v>
      </c>
      <c r="B206" t="s">
        <v>741</v>
      </c>
      <c r="C206">
        <v>0</v>
      </c>
      <c r="D206">
        <v>0</v>
      </c>
      <c r="E206" t="s">
        <v>212</v>
      </c>
      <c r="F206" t="s">
        <v>215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206"/>
  <sheetViews>
    <sheetView topLeftCell="A3" workbookViewId="0">
      <selection activeCell="A3" sqref="A3"/>
    </sheetView>
  </sheetViews>
  <sheetFormatPr baseColWidth="10" defaultColWidth="9.140625" defaultRowHeight="15" x14ac:dyDescent="0.25"/>
  <cols>
    <col min="1" max="1" width="4" bestFit="1" customWidth="1"/>
    <col min="2" max="2" width="45.5703125" bestFit="1" customWidth="1"/>
    <col min="3" max="3" width="46.42578125" bestFit="1" customWidth="1"/>
  </cols>
  <sheetData>
    <row r="1" spans="1:3" hidden="1" x14ac:dyDescent="0.25">
      <c r="B1" t="s">
        <v>7</v>
      </c>
      <c r="C1" t="s">
        <v>7</v>
      </c>
    </row>
    <row r="2" spans="1:3" hidden="1" x14ac:dyDescent="0.25">
      <c r="B2" t="s">
        <v>208</v>
      </c>
      <c r="C2" t="s">
        <v>209</v>
      </c>
    </row>
    <row r="3" spans="1:3" ht="30" x14ac:dyDescent="0.25">
      <c r="A3" s="1" t="s">
        <v>98</v>
      </c>
      <c r="B3" s="1" t="s">
        <v>210</v>
      </c>
      <c r="C3" s="1" t="s">
        <v>211</v>
      </c>
    </row>
    <row r="4" spans="1:3" x14ac:dyDescent="0.25">
      <c r="A4">
        <v>1</v>
      </c>
      <c r="B4" t="s">
        <v>223</v>
      </c>
      <c r="C4" t="s">
        <v>215</v>
      </c>
    </row>
    <row r="5" spans="1:3" x14ac:dyDescent="0.25">
      <c r="A5">
        <v>2</v>
      </c>
      <c r="B5" t="s">
        <v>223</v>
      </c>
      <c r="C5" t="s">
        <v>215</v>
      </c>
    </row>
    <row r="6" spans="1:3" x14ac:dyDescent="0.25">
      <c r="A6">
        <v>3</v>
      </c>
      <c r="B6" t="s">
        <v>223</v>
      </c>
      <c r="C6" t="s">
        <v>215</v>
      </c>
    </row>
    <row r="7" spans="1:3" x14ac:dyDescent="0.25">
      <c r="A7">
        <v>4</v>
      </c>
      <c r="B7" t="s">
        <v>223</v>
      </c>
      <c r="C7" t="s">
        <v>215</v>
      </c>
    </row>
    <row r="8" spans="1:3" x14ac:dyDescent="0.25">
      <c r="A8">
        <v>5</v>
      </c>
      <c r="B8" t="s">
        <v>223</v>
      </c>
      <c r="C8" t="s">
        <v>215</v>
      </c>
    </row>
    <row r="9" spans="1:3" x14ac:dyDescent="0.25">
      <c r="A9">
        <v>6</v>
      </c>
      <c r="B9" t="s">
        <v>223</v>
      </c>
      <c r="C9" t="s">
        <v>215</v>
      </c>
    </row>
    <row r="10" spans="1:3" x14ac:dyDescent="0.25">
      <c r="A10">
        <v>7</v>
      </c>
      <c r="B10" t="s">
        <v>223</v>
      </c>
      <c r="C10" t="s">
        <v>215</v>
      </c>
    </row>
    <row r="11" spans="1:3" x14ac:dyDescent="0.25">
      <c r="A11">
        <v>8</v>
      </c>
      <c r="B11" t="s">
        <v>223</v>
      </c>
      <c r="C11" t="s">
        <v>215</v>
      </c>
    </row>
    <row r="12" spans="1:3" x14ac:dyDescent="0.25">
      <c r="A12">
        <v>9</v>
      </c>
      <c r="B12" t="s">
        <v>223</v>
      </c>
      <c r="C12" t="s">
        <v>215</v>
      </c>
    </row>
    <row r="13" spans="1:3" x14ac:dyDescent="0.25">
      <c r="A13">
        <v>10</v>
      </c>
      <c r="B13" t="s">
        <v>223</v>
      </c>
      <c r="C13" t="s">
        <v>215</v>
      </c>
    </row>
    <row r="14" spans="1:3" x14ac:dyDescent="0.25">
      <c r="A14">
        <v>11</v>
      </c>
      <c r="B14" t="s">
        <v>223</v>
      </c>
      <c r="C14" t="s">
        <v>215</v>
      </c>
    </row>
    <row r="15" spans="1:3" x14ac:dyDescent="0.25">
      <c r="A15">
        <v>12</v>
      </c>
      <c r="B15" t="s">
        <v>223</v>
      </c>
      <c r="C15" t="s">
        <v>215</v>
      </c>
    </row>
    <row r="16" spans="1:3" x14ac:dyDescent="0.25">
      <c r="A16">
        <v>13</v>
      </c>
      <c r="B16" t="s">
        <v>223</v>
      </c>
      <c r="C16" t="s">
        <v>215</v>
      </c>
    </row>
    <row r="17" spans="1:3" x14ac:dyDescent="0.25">
      <c r="A17">
        <v>14</v>
      </c>
      <c r="B17" t="s">
        <v>223</v>
      </c>
      <c r="C17" t="s">
        <v>215</v>
      </c>
    </row>
    <row r="18" spans="1:3" x14ac:dyDescent="0.25">
      <c r="A18">
        <v>15</v>
      </c>
      <c r="B18" t="s">
        <v>223</v>
      </c>
      <c r="C18" t="s">
        <v>215</v>
      </c>
    </row>
    <row r="19" spans="1:3" x14ac:dyDescent="0.25">
      <c r="A19">
        <v>16</v>
      </c>
      <c r="B19" t="s">
        <v>223</v>
      </c>
      <c r="C19" t="s">
        <v>215</v>
      </c>
    </row>
    <row r="20" spans="1:3" x14ac:dyDescent="0.25">
      <c r="A20">
        <v>17</v>
      </c>
      <c r="B20" t="s">
        <v>223</v>
      </c>
      <c r="C20" t="s">
        <v>215</v>
      </c>
    </row>
    <row r="21" spans="1:3" x14ac:dyDescent="0.25">
      <c r="A21">
        <v>18</v>
      </c>
      <c r="B21" t="s">
        <v>223</v>
      </c>
      <c r="C21" t="s">
        <v>215</v>
      </c>
    </row>
    <row r="22" spans="1:3" x14ac:dyDescent="0.25">
      <c r="A22">
        <v>19</v>
      </c>
      <c r="B22" t="s">
        <v>223</v>
      </c>
      <c r="C22" t="s">
        <v>215</v>
      </c>
    </row>
    <row r="23" spans="1:3" x14ac:dyDescent="0.25">
      <c r="A23">
        <v>20</v>
      </c>
      <c r="B23" t="s">
        <v>223</v>
      </c>
      <c r="C23" t="s">
        <v>215</v>
      </c>
    </row>
    <row r="24" spans="1:3" x14ac:dyDescent="0.25">
      <c r="A24">
        <v>21</v>
      </c>
      <c r="B24" t="s">
        <v>223</v>
      </c>
      <c r="C24" t="s">
        <v>215</v>
      </c>
    </row>
    <row r="25" spans="1:3" x14ac:dyDescent="0.25">
      <c r="A25">
        <v>22</v>
      </c>
      <c r="B25" t="s">
        <v>223</v>
      </c>
      <c r="C25" t="s">
        <v>215</v>
      </c>
    </row>
    <row r="26" spans="1:3" x14ac:dyDescent="0.25">
      <c r="A26">
        <v>23</v>
      </c>
      <c r="B26" t="s">
        <v>223</v>
      </c>
      <c r="C26" t="s">
        <v>215</v>
      </c>
    </row>
    <row r="27" spans="1:3" x14ac:dyDescent="0.25">
      <c r="A27">
        <v>24</v>
      </c>
      <c r="B27" t="s">
        <v>223</v>
      </c>
      <c r="C27" t="s">
        <v>215</v>
      </c>
    </row>
    <row r="28" spans="1:3" x14ac:dyDescent="0.25">
      <c r="A28">
        <v>25</v>
      </c>
      <c r="B28" t="s">
        <v>223</v>
      </c>
      <c r="C28" t="s">
        <v>215</v>
      </c>
    </row>
    <row r="29" spans="1:3" x14ac:dyDescent="0.25">
      <c r="A29">
        <v>26</v>
      </c>
      <c r="B29" t="s">
        <v>223</v>
      </c>
      <c r="C29" t="s">
        <v>215</v>
      </c>
    </row>
    <row r="30" spans="1:3" x14ac:dyDescent="0.25">
      <c r="A30">
        <v>27</v>
      </c>
      <c r="B30" t="s">
        <v>223</v>
      </c>
      <c r="C30" t="s">
        <v>215</v>
      </c>
    </row>
    <row r="31" spans="1:3" x14ac:dyDescent="0.25">
      <c r="A31">
        <v>28</v>
      </c>
      <c r="B31" t="s">
        <v>223</v>
      </c>
      <c r="C31" t="s">
        <v>215</v>
      </c>
    </row>
    <row r="32" spans="1:3" x14ac:dyDescent="0.25">
      <c r="A32">
        <v>29</v>
      </c>
      <c r="B32" t="s">
        <v>223</v>
      </c>
      <c r="C32" t="s">
        <v>215</v>
      </c>
    </row>
    <row r="33" spans="1:3" x14ac:dyDescent="0.25">
      <c r="A33">
        <v>30</v>
      </c>
      <c r="B33" t="s">
        <v>223</v>
      </c>
      <c r="C33" t="s">
        <v>215</v>
      </c>
    </row>
    <row r="34" spans="1:3" x14ac:dyDescent="0.25">
      <c r="A34">
        <v>31</v>
      </c>
      <c r="B34" t="s">
        <v>223</v>
      </c>
      <c r="C34" t="s">
        <v>215</v>
      </c>
    </row>
    <row r="35" spans="1:3" x14ac:dyDescent="0.25">
      <c r="A35">
        <v>32</v>
      </c>
      <c r="B35" t="s">
        <v>223</v>
      </c>
      <c r="C35" t="s">
        <v>215</v>
      </c>
    </row>
    <row r="36" spans="1:3" x14ac:dyDescent="0.25">
      <c r="A36">
        <v>33</v>
      </c>
      <c r="B36" t="s">
        <v>223</v>
      </c>
      <c r="C36" t="s">
        <v>215</v>
      </c>
    </row>
    <row r="37" spans="1:3" x14ac:dyDescent="0.25">
      <c r="A37">
        <v>34</v>
      </c>
      <c r="B37" t="s">
        <v>223</v>
      </c>
      <c r="C37" t="s">
        <v>215</v>
      </c>
    </row>
    <row r="38" spans="1:3" x14ac:dyDescent="0.25">
      <c r="A38">
        <v>35</v>
      </c>
      <c r="B38" t="s">
        <v>223</v>
      </c>
      <c r="C38" t="s">
        <v>215</v>
      </c>
    </row>
    <row r="39" spans="1:3" x14ac:dyDescent="0.25">
      <c r="A39">
        <v>36</v>
      </c>
      <c r="B39" t="s">
        <v>223</v>
      </c>
      <c r="C39" t="s">
        <v>215</v>
      </c>
    </row>
    <row r="40" spans="1:3" x14ac:dyDescent="0.25">
      <c r="A40">
        <v>37</v>
      </c>
      <c r="B40" t="s">
        <v>223</v>
      </c>
      <c r="C40" t="s">
        <v>215</v>
      </c>
    </row>
    <row r="41" spans="1:3" x14ac:dyDescent="0.25">
      <c r="A41">
        <v>38</v>
      </c>
      <c r="B41" t="s">
        <v>223</v>
      </c>
      <c r="C41" t="s">
        <v>215</v>
      </c>
    </row>
    <row r="42" spans="1:3" x14ac:dyDescent="0.25">
      <c r="A42">
        <v>39</v>
      </c>
      <c r="B42" t="s">
        <v>223</v>
      </c>
      <c r="C42" t="s">
        <v>215</v>
      </c>
    </row>
    <row r="43" spans="1:3" x14ac:dyDescent="0.25">
      <c r="A43">
        <v>40</v>
      </c>
      <c r="B43" t="s">
        <v>223</v>
      </c>
      <c r="C43" t="s">
        <v>215</v>
      </c>
    </row>
    <row r="44" spans="1:3" x14ac:dyDescent="0.25">
      <c r="A44">
        <v>41</v>
      </c>
      <c r="B44" t="s">
        <v>223</v>
      </c>
      <c r="C44" t="s">
        <v>215</v>
      </c>
    </row>
    <row r="45" spans="1:3" x14ac:dyDescent="0.25">
      <c r="A45">
        <v>42</v>
      </c>
      <c r="B45" t="s">
        <v>223</v>
      </c>
      <c r="C45" t="s">
        <v>215</v>
      </c>
    </row>
    <row r="46" spans="1:3" x14ac:dyDescent="0.25">
      <c r="A46">
        <v>43</v>
      </c>
      <c r="B46" t="s">
        <v>223</v>
      </c>
      <c r="C46" t="s">
        <v>215</v>
      </c>
    </row>
    <row r="47" spans="1:3" x14ac:dyDescent="0.25">
      <c r="A47">
        <v>44</v>
      </c>
      <c r="B47" t="s">
        <v>223</v>
      </c>
      <c r="C47" t="s">
        <v>215</v>
      </c>
    </row>
    <row r="48" spans="1:3" x14ac:dyDescent="0.25">
      <c r="A48">
        <v>45</v>
      </c>
      <c r="B48" t="s">
        <v>223</v>
      </c>
      <c r="C48" t="s">
        <v>215</v>
      </c>
    </row>
    <row r="49" spans="1:3" x14ac:dyDescent="0.25">
      <c r="A49">
        <v>46</v>
      </c>
      <c r="B49" t="s">
        <v>223</v>
      </c>
      <c r="C49" t="s">
        <v>215</v>
      </c>
    </row>
    <row r="50" spans="1:3" x14ac:dyDescent="0.25">
      <c r="A50">
        <v>47</v>
      </c>
      <c r="B50" t="s">
        <v>223</v>
      </c>
      <c r="C50" t="s">
        <v>215</v>
      </c>
    </row>
    <row r="51" spans="1:3" x14ac:dyDescent="0.25">
      <c r="A51">
        <v>48</v>
      </c>
      <c r="B51" t="s">
        <v>223</v>
      </c>
      <c r="C51" t="s">
        <v>215</v>
      </c>
    </row>
    <row r="52" spans="1:3" x14ac:dyDescent="0.25">
      <c r="A52">
        <v>49</v>
      </c>
      <c r="B52" t="s">
        <v>223</v>
      </c>
      <c r="C52" t="s">
        <v>215</v>
      </c>
    </row>
    <row r="53" spans="1:3" x14ac:dyDescent="0.25">
      <c r="A53">
        <v>50</v>
      </c>
      <c r="B53" t="s">
        <v>223</v>
      </c>
      <c r="C53" t="s">
        <v>215</v>
      </c>
    </row>
    <row r="54" spans="1:3" x14ac:dyDescent="0.25">
      <c r="A54">
        <v>51</v>
      </c>
      <c r="B54" t="s">
        <v>223</v>
      </c>
      <c r="C54" t="s">
        <v>215</v>
      </c>
    </row>
    <row r="55" spans="1:3" x14ac:dyDescent="0.25">
      <c r="A55">
        <v>52</v>
      </c>
      <c r="B55" t="s">
        <v>223</v>
      </c>
      <c r="C55" t="s">
        <v>215</v>
      </c>
    </row>
    <row r="56" spans="1:3" x14ac:dyDescent="0.25">
      <c r="A56">
        <v>53</v>
      </c>
      <c r="B56" t="s">
        <v>223</v>
      </c>
      <c r="C56" t="s">
        <v>215</v>
      </c>
    </row>
    <row r="57" spans="1:3" x14ac:dyDescent="0.25">
      <c r="A57">
        <v>54</v>
      </c>
      <c r="B57" t="s">
        <v>223</v>
      </c>
      <c r="C57" t="s">
        <v>215</v>
      </c>
    </row>
    <row r="58" spans="1:3" x14ac:dyDescent="0.25">
      <c r="A58">
        <v>55</v>
      </c>
      <c r="B58" t="s">
        <v>223</v>
      </c>
      <c r="C58" t="s">
        <v>215</v>
      </c>
    </row>
    <row r="59" spans="1:3" x14ac:dyDescent="0.25">
      <c r="A59">
        <v>56</v>
      </c>
      <c r="B59" t="s">
        <v>223</v>
      </c>
      <c r="C59" t="s">
        <v>215</v>
      </c>
    </row>
    <row r="60" spans="1:3" x14ac:dyDescent="0.25">
      <c r="A60">
        <v>57</v>
      </c>
      <c r="B60" t="s">
        <v>223</v>
      </c>
      <c r="C60" t="s">
        <v>215</v>
      </c>
    </row>
    <row r="61" spans="1:3" x14ac:dyDescent="0.25">
      <c r="A61">
        <v>58</v>
      </c>
      <c r="B61" t="s">
        <v>223</v>
      </c>
      <c r="C61" t="s">
        <v>215</v>
      </c>
    </row>
    <row r="62" spans="1:3" x14ac:dyDescent="0.25">
      <c r="A62">
        <v>59</v>
      </c>
      <c r="B62" t="s">
        <v>223</v>
      </c>
      <c r="C62" t="s">
        <v>215</v>
      </c>
    </row>
    <row r="63" spans="1:3" x14ac:dyDescent="0.25">
      <c r="A63">
        <v>60</v>
      </c>
      <c r="B63" t="s">
        <v>223</v>
      </c>
      <c r="C63" t="s">
        <v>215</v>
      </c>
    </row>
    <row r="64" spans="1:3" x14ac:dyDescent="0.25">
      <c r="A64">
        <v>61</v>
      </c>
      <c r="B64" t="s">
        <v>223</v>
      </c>
      <c r="C64" t="s">
        <v>215</v>
      </c>
    </row>
    <row r="65" spans="1:3" x14ac:dyDescent="0.25">
      <c r="A65">
        <v>62</v>
      </c>
      <c r="B65" t="s">
        <v>223</v>
      </c>
      <c r="C65" t="s">
        <v>215</v>
      </c>
    </row>
    <row r="66" spans="1:3" x14ac:dyDescent="0.25">
      <c r="A66">
        <v>63</v>
      </c>
      <c r="B66" t="s">
        <v>223</v>
      </c>
      <c r="C66" t="s">
        <v>215</v>
      </c>
    </row>
    <row r="67" spans="1:3" x14ac:dyDescent="0.25">
      <c r="A67">
        <v>64</v>
      </c>
      <c r="B67" t="s">
        <v>223</v>
      </c>
      <c r="C67" t="s">
        <v>215</v>
      </c>
    </row>
    <row r="68" spans="1:3" x14ac:dyDescent="0.25">
      <c r="A68">
        <v>65</v>
      </c>
      <c r="B68" t="s">
        <v>223</v>
      </c>
      <c r="C68" t="s">
        <v>215</v>
      </c>
    </row>
    <row r="69" spans="1:3" x14ac:dyDescent="0.25">
      <c r="A69">
        <v>66</v>
      </c>
      <c r="B69" t="s">
        <v>223</v>
      </c>
      <c r="C69" t="s">
        <v>215</v>
      </c>
    </row>
    <row r="70" spans="1:3" x14ac:dyDescent="0.25">
      <c r="A70">
        <v>67</v>
      </c>
      <c r="B70" t="s">
        <v>223</v>
      </c>
      <c r="C70" t="s">
        <v>215</v>
      </c>
    </row>
    <row r="71" spans="1:3" x14ac:dyDescent="0.25">
      <c r="A71">
        <v>68</v>
      </c>
      <c r="B71" t="s">
        <v>223</v>
      </c>
      <c r="C71" t="s">
        <v>215</v>
      </c>
    </row>
    <row r="72" spans="1:3" x14ac:dyDescent="0.25">
      <c r="A72">
        <v>69</v>
      </c>
      <c r="B72" t="s">
        <v>223</v>
      </c>
      <c r="C72" t="s">
        <v>215</v>
      </c>
    </row>
    <row r="73" spans="1:3" x14ac:dyDescent="0.25">
      <c r="A73">
        <v>70</v>
      </c>
      <c r="B73" t="s">
        <v>223</v>
      </c>
      <c r="C73" t="s">
        <v>215</v>
      </c>
    </row>
    <row r="74" spans="1:3" x14ac:dyDescent="0.25">
      <c r="A74">
        <v>71</v>
      </c>
      <c r="B74" t="s">
        <v>223</v>
      </c>
      <c r="C74" t="s">
        <v>215</v>
      </c>
    </row>
    <row r="75" spans="1:3" x14ac:dyDescent="0.25">
      <c r="A75">
        <v>72</v>
      </c>
      <c r="B75" t="s">
        <v>223</v>
      </c>
      <c r="C75" t="s">
        <v>215</v>
      </c>
    </row>
    <row r="76" spans="1:3" x14ac:dyDescent="0.25">
      <c r="A76">
        <v>73</v>
      </c>
      <c r="B76" t="s">
        <v>223</v>
      </c>
      <c r="C76" t="s">
        <v>215</v>
      </c>
    </row>
    <row r="77" spans="1:3" x14ac:dyDescent="0.25">
      <c r="A77">
        <v>74</v>
      </c>
      <c r="B77" t="s">
        <v>223</v>
      </c>
      <c r="C77" t="s">
        <v>215</v>
      </c>
    </row>
    <row r="78" spans="1:3" x14ac:dyDescent="0.25">
      <c r="A78">
        <v>75</v>
      </c>
      <c r="B78" t="s">
        <v>223</v>
      </c>
      <c r="C78" t="s">
        <v>215</v>
      </c>
    </row>
    <row r="79" spans="1:3" x14ac:dyDescent="0.25">
      <c r="A79">
        <v>76</v>
      </c>
      <c r="B79" t="s">
        <v>223</v>
      </c>
      <c r="C79" t="s">
        <v>215</v>
      </c>
    </row>
    <row r="80" spans="1:3" x14ac:dyDescent="0.25">
      <c r="A80">
        <v>77</v>
      </c>
      <c r="B80" t="s">
        <v>223</v>
      </c>
      <c r="C80" t="s">
        <v>215</v>
      </c>
    </row>
    <row r="81" spans="1:3" x14ac:dyDescent="0.25">
      <c r="A81">
        <v>78</v>
      </c>
      <c r="B81" t="s">
        <v>223</v>
      </c>
      <c r="C81" t="s">
        <v>215</v>
      </c>
    </row>
    <row r="82" spans="1:3" x14ac:dyDescent="0.25">
      <c r="A82">
        <v>79</v>
      </c>
      <c r="B82" t="s">
        <v>223</v>
      </c>
      <c r="C82" t="s">
        <v>215</v>
      </c>
    </row>
    <row r="83" spans="1:3" x14ac:dyDescent="0.25">
      <c r="A83">
        <v>80</v>
      </c>
      <c r="B83" t="s">
        <v>223</v>
      </c>
      <c r="C83" t="s">
        <v>215</v>
      </c>
    </row>
    <row r="84" spans="1:3" x14ac:dyDescent="0.25">
      <c r="A84">
        <v>81</v>
      </c>
      <c r="B84" t="s">
        <v>223</v>
      </c>
      <c r="C84" t="s">
        <v>215</v>
      </c>
    </row>
    <row r="85" spans="1:3" x14ac:dyDescent="0.25">
      <c r="A85">
        <v>82</v>
      </c>
      <c r="B85" t="s">
        <v>223</v>
      </c>
      <c r="C85" t="s">
        <v>215</v>
      </c>
    </row>
    <row r="86" spans="1:3" x14ac:dyDescent="0.25">
      <c r="A86">
        <v>83</v>
      </c>
      <c r="B86" t="s">
        <v>223</v>
      </c>
      <c r="C86" t="s">
        <v>215</v>
      </c>
    </row>
    <row r="87" spans="1:3" x14ac:dyDescent="0.25">
      <c r="A87">
        <v>84</v>
      </c>
      <c r="B87" t="s">
        <v>223</v>
      </c>
      <c r="C87" t="s">
        <v>215</v>
      </c>
    </row>
    <row r="88" spans="1:3" x14ac:dyDescent="0.25">
      <c r="A88">
        <v>85</v>
      </c>
      <c r="B88" t="s">
        <v>223</v>
      </c>
      <c r="C88" t="s">
        <v>215</v>
      </c>
    </row>
    <row r="89" spans="1:3" x14ac:dyDescent="0.25">
      <c r="A89">
        <v>86</v>
      </c>
      <c r="B89" t="s">
        <v>223</v>
      </c>
      <c r="C89" t="s">
        <v>215</v>
      </c>
    </row>
    <row r="90" spans="1:3" x14ac:dyDescent="0.25">
      <c r="A90">
        <v>87</v>
      </c>
      <c r="B90" t="s">
        <v>223</v>
      </c>
      <c r="C90" t="s">
        <v>215</v>
      </c>
    </row>
    <row r="91" spans="1:3" x14ac:dyDescent="0.25">
      <c r="A91">
        <v>88</v>
      </c>
      <c r="B91" t="s">
        <v>223</v>
      </c>
      <c r="C91" t="s">
        <v>215</v>
      </c>
    </row>
    <row r="92" spans="1:3" x14ac:dyDescent="0.25">
      <c r="A92">
        <v>89</v>
      </c>
      <c r="B92" t="s">
        <v>223</v>
      </c>
      <c r="C92" t="s">
        <v>215</v>
      </c>
    </row>
    <row r="93" spans="1:3" x14ac:dyDescent="0.25">
      <c r="A93">
        <v>90</v>
      </c>
      <c r="B93" t="s">
        <v>223</v>
      </c>
      <c r="C93" t="s">
        <v>215</v>
      </c>
    </row>
    <row r="94" spans="1:3" x14ac:dyDescent="0.25">
      <c r="A94">
        <v>91</v>
      </c>
      <c r="B94" t="s">
        <v>223</v>
      </c>
      <c r="C94" t="s">
        <v>215</v>
      </c>
    </row>
    <row r="95" spans="1:3" x14ac:dyDescent="0.25">
      <c r="A95">
        <v>92</v>
      </c>
      <c r="B95" t="s">
        <v>223</v>
      </c>
      <c r="C95" t="s">
        <v>215</v>
      </c>
    </row>
    <row r="96" spans="1:3" x14ac:dyDescent="0.25">
      <c r="A96">
        <v>93</v>
      </c>
      <c r="B96" t="s">
        <v>223</v>
      </c>
      <c r="C96" t="s">
        <v>215</v>
      </c>
    </row>
    <row r="97" spans="1:3" x14ac:dyDescent="0.25">
      <c r="A97">
        <v>94</v>
      </c>
      <c r="B97" t="s">
        <v>223</v>
      </c>
      <c r="C97" t="s">
        <v>215</v>
      </c>
    </row>
    <row r="98" spans="1:3" x14ac:dyDescent="0.25">
      <c r="A98">
        <v>95</v>
      </c>
      <c r="B98" t="s">
        <v>223</v>
      </c>
      <c r="C98" t="s">
        <v>215</v>
      </c>
    </row>
    <row r="99" spans="1:3" x14ac:dyDescent="0.25">
      <c r="A99">
        <v>96</v>
      </c>
      <c r="B99" t="s">
        <v>223</v>
      </c>
      <c r="C99" t="s">
        <v>215</v>
      </c>
    </row>
    <row r="100" spans="1:3" x14ac:dyDescent="0.25">
      <c r="A100">
        <v>97</v>
      </c>
      <c r="B100" t="s">
        <v>223</v>
      </c>
      <c r="C100" t="s">
        <v>215</v>
      </c>
    </row>
    <row r="101" spans="1:3" x14ac:dyDescent="0.25">
      <c r="A101">
        <v>98</v>
      </c>
      <c r="B101" t="s">
        <v>223</v>
      </c>
      <c r="C101" t="s">
        <v>215</v>
      </c>
    </row>
    <row r="102" spans="1:3" x14ac:dyDescent="0.25">
      <c r="A102">
        <v>99</v>
      </c>
      <c r="B102" t="s">
        <v>223</v>
      </c>
      <c r="C102" t="s">
        <v>215</v>
      </c>
    </row>
    <row r="103" spans="1:3" x14ac:dyDescent="0.25">
      <c r="A103">
        <v>100</v>
      </c>
      <c r="B103" t="s">
        <v>223</v>
      </c>
      <c r="C103" t="s">
        <v>215</v>
      </c>
    </row>
    <row r="104" spans="1:3" x14ac:dyDescent="0.25">
      <c r="A104">
        <v>101</v>
      </c>
      <c r="B104" t="s">
        <v>223</v>
      </c>
      <c r="C104" t="s">
        <v>215</v>
      </c>
    </row>
    <row r="105" spans="1:3" x14ac:dyDescent="0.25">
      <c r="A105">
        <v>102</v>
      </c>
      <c r="B105" t="s">
        <v>223</v>
      </c>
      <c r="C105" t="s">
        <v>215</v>
      </c>
    </row>
    <row r="106" spans="1:3" x14ac:dyDescent="0.25">
      <c r="A106">
        <v>103</v>
      </c>
      <c r="B106" t="s">
        <v>223</v>
      </c>
      <c r="C106" t="s">
        <v>215</v>
      </c>
    </row>
    <row r="107" spans="1:3" x14ac:dyDescent="0.25">
      <c r="A107">
        <v>104</v>
      </c>
      <c r="B107" t="s">
        <v>223</v>
      </c>
      <c r="C107" t="s">
        <v>215</v>
      </c>
    </row>
    <row r="108" spans="1:3" x14ac:dyDescent="0.25">
      <c r="A108">
        <v>105</v>
      </c>
      <c r="B108" t="s">
        <v>223</v>
      </c>
      <c r="C108" t="s">
        <v>215</v>
      </c>
    </row>
    <row r="109" spans="1:3" x14ac:dyDescent="0.25">
      <c r="A109">
        <v>106</v>
      </c>
      <c r="B109" t="s">
        <v>223</v>
      </c>
      <c r="C109" t="s">
        <v>215</v>
      </c>
    </row>
    <row r="110" spans="1:3" x14ac:dyDescent="0.25">
      <c r="A110">
        <v>107</v>
      </c>
      <c r="B110" t="s">
        <v>223</v>
      </c>
      <c r="C110" t="s">
        <v>215</v>
      </c>
    </row>
    <row r="111" spans="1:3" x14ac:dyDescent="0.25">
      <c r="A111">
        <v>108</v>
      </c>
      <c r="B111" t="s">
        <v>223</v>
      </c>
      <c r="C111" t="s">
        <v>215</v>
      </c>
    </row>
    <row r="112" spans="1:3" x14ac:dyDescent="0.25">
      <c r="A112">
        <v>109</v>
      </c>
      <c r="B112" t="s">
        <v>223</v>
      </c>
      <c r="C112" t="s">
        <v>215</v>
      </c>
    </row>
    <row r="113" spans="1:3" x14ac:dyDescent="0.25">
      <c r="A113">
        <v>110</v>
      </c>
      <c r="B113" t="s">
        <v>223</v>
      </c>
      <c r="C113" t="s">
        <v>215</v>
      </c>
    </row>
    <row r="114" spans="1:3" x14ac:dyDescent="0.25">
      <c r="A114">
        <v>111</v>
      </c>
      <c r="B114" t="s">
        <v>223</v>
      </c>
      <c r="C114" t="s">
        <v>215</v>
      </c>
    </row>
    <row r="115" spans="1:3" x14ac:dyDescent="0.25">
      <c r="A115">
        <v>112</v>
      </c>
      <c r="B115" t="s">
        <v>223</v>
      </c>
      <c r="C115" t="s">
        <v>215</v>
      </c>
    </row>
    <row r="116" spans="1:3" x14ac:dyDescent="0.25">
      <c r="A116">
        <v>113</v>
      </c>
      <c r="B116" t="s">
        <v>223</v>
      </c>
      <c r="C116" t="s">
        <v>215</v>
      </c>
    </row>
    <row r="117" spans="1:3" x14ac:dyDescent="0.25">
      <c r="A117">
        <v>114</v>
      </c>
      <c r="B117" t="s">
        <v>223</v>
      </c>
      <c r="C117" t="s">
        <v>215</v>
      </c>
    </row>
    <row r="118" spans="1:3" x14ac:dyDescent="0.25">
      <c r="A118">
        <v>115</v>
      </c>
      <c r="B118" t="s">
        <v>223</v>
      </c>
      <c r="C118" t="s">
        <v>215</v>
      </c>
    </row>
    <row r="119" spans="1:3" x14ac:dyDescent="0.25">
      <c r="A119">
        <v>116</v>
      </c>
      <c r="B119" t="s">
        <v>223</v>
      </c>
      <c r="C119" t="s">
        <v>215</v>
      </c>
    </row>
    <row r="120" spans="1:3" x14ac:dyDescent="0.25">
      <c r="A120">
        <v>117</v>
      </c>
      <c r="B120" t="s">
        <v>223</v>
      </c>
      <c r="C120" t="s">
        <v>215</v>
      </c>
    </row>
    <row r="121" spans="1:3" x14ac:dyDescent="0.25">
      <c r="A121">
        <v>118</v>
      </c>
      <c r="B121" t="s">
        <v>223</v>
      </c>
      <c r="C121" t="s">
        <v>215</v>
      </c>
    </row>
    <row r="122" spans="1:3" x14ac:dyDescent="0.25">
      <c r="A122">
        <v>119</v>
      </c>
      <c r="B122" t="s">
        <v>223</v>
      </c>
      <c r="C122" t="s">
        <v>215</v>
      </c>
    </row>
    <row r="123" spans="1:3" x14ac:dyDescent="0.25">
      <c r="A123">
        <v>120</v>
      </c>
      <c r="B123" t="s">
        <v>223</v>
      </c>
      <c r="C123" t="s">
        <v>215</v>
      </c>
    </row>
    <row r="124" spans="1:3" x14ac:dyDescent="0.25">
      <c r="A124">
        <v>121</v>
      </c>
      <c r="B124" t="s">
        <v>223</v>
      </c>
      <c r="C124" t="s">
        <v>215</v>
      </c>
    </row>
    <row r="125" spans="1:3" x14ac:dyDescent="0.25">
      <c r="A125">
        <v>122</v>
      </c>
      <c r="B125" t="s">
        <v>223</v>
      </c>
      <c r="C125" t="s">
        <v>215</v>
      </c>
    </row>
    <row r="126" spans="1:3" x14ac:dyDescent="0.25">
      <c r="A126">
        <v>123</v>
      </c>
      <c r="B126" t="s">
        <v>223</v>
      </c>
      <c r="C126" t="s">
        <v>215</v>
      </c>
    </row>
    <row r="127" spans="1:3" x14ac:dyDescent="0.25">
      <c r="A127">
        <v>124</v>
      </c>
      <c r="B127" t="s">
        <v>223</v>
      </c>
      <c r="C127" t="s">
        <v>215</v>
      </c>
    </row>
    <row r="128" spans="1:3" x14ac:dyDescent="0.25">
      <c r="A128">
        <v>125</v>
      </c>
      <c r="B128" t="s">
        <v>223</v>
      </c>
      <c r="C128" t="s">
        <v>215</v>
      </c>
    </row>
    <row r="129" spans="1:3" x14ac:dyDescent="0.25">
      <c r="A129">
        <v>126</v>
      </c>
      <c r="B129" t="s">
        <v>223</v>
      </c>
      <c r="C129" t="s">
        <v>215</v>
      </c>
    </row>
    <row r="130" spans="1:3" x14ac:dyDescent="0.25">
      <c r="A130">
        <v>127</v>
      </c>
      <c r="B130" t="s">
        <v>223</v>
      </c>
      <c r="C130" t="s">
        <v>215</v>
      </c>
    </row>
    <row r="131" spans="1:3" x14ac:dyDescent="0.25">
      <c r="A131">
        <v>128</v>
      </c>
      <c r="B131" t="s">
        <v>223</v>
      </c>
      <c r="C131" t="s">
        <v>215</v>
      </c>
    </row>
    <row r="132" spans="1:3" x14ac:dyDescent="0.25">
      <c r="A132">
        <v>129</v>
      </c>
      <c r="B132" t="s">
        <v>223</v>
      </c>
      <c r="C132" t="s">
        <v>215</v>
      </c>
    </row>
    <row r="133" spans="1:3" x14ac:dyDescent="0.25">
      <c r="A133">
        <v>130</v>
      </c>
      <c r="B133" t="s">
        <v>223</v>
      </c>
      <c r="C133" t="s">
        <v>215</v>
      </c>
    </row>
    <row r="134" spans="1:3" x14ac:dyDescent="0.25">
      <c r="A134">
        <v>131</v>
      </c>
      <c r="B134" t="s">
        <v>223</v>
      </c>
      <c r="C134" t="s">
        <v>215</v>
      </c>
    </row>
    <row r="135" spans="1:3" x14ac:dyDescent="0.25">
      <c r="A135">
        <v>132</v>
      </c>
      <c r="B135" t="s">
        <v>223</v>
      </c>
      <c r="C135" t="s">
        <v>215</v>
      </c>
    </row>
    <row r="136" spans="1:3" x14ac:dyDescent="0.25">
      <c r="A136">
        <v>133</v>
      </c>
      <c r="B136" t="s">
        <v>223</v>
      </c>
      <c r="C136" t="s">
        <v>215</v>
      </c>
    </row>
    <row r="137" spans="1:3" x14ac:dyDescent="0.25">
      <c r="A137">
        <v>134</v>
      </c>
      <c r="B137" t="s">
        <v>223</v>
      </c>
      <c r="C137" t="s">
        <v>215</v>
      </c>
    </row>
    <row r="138" spans="1:3" x14ac:dyDescent="0.25">
      <c r="A138">
        <v>135</v>
      </c>
      <c r="B138" t="s">
        <v>223</v>
      </c>
      <c r="C138" t="s">
        <v>215</v>
      </c>
    </row>
    <row r="139" spans="1:3" x14ac:dyDescent="0.25">
      <c r="A139">
        <v>136</v>
      </c>
      <c r="B139" t="s">
        <v>223</v>
      </c>
      <c r="C139" t="s">
        <v>215</v>
      </c>
    </row>
    <row r="140" spans="1:3" x14ac:dyDescent="0.25">
      <c r="A140">
        <v>137</v>
      </c>
      <c r="B140" t="s">
        <v>223</v>
      </c>
      <c r="C140" t="s">
        <v>215</v>
      </c>
    </row>
    <row r="141" spans="1:3" x14ac:dyDescent="0.25">
      <c r="A141">
        <v>138</v>
      </c>
      <c r="B141" t="s">
        <v>223</v>
      </c>
      <c r="C141" t="s">
        <v>215</v>
      </c>
    </row>
    <row r="142" spans="1:3" x14ac:dyDescent="0.25">
      <c r="A142">
        <v>139</v>
      </c>
      <c r="B142" t="s">
        <v>223</v>
      </c>
      <c r="C142" t="s">
        <v>215</v>
      </c>
    </row>
    <row r="143" spans="1:3" x14ac:dyDescent="0.25">
      <c r="A143">
        <v>140</v>
      </c>
      <c r="B143" t="s">
        <v>223</v>
      </c>
      <c r="C143" t="s">
        <v>215</v>
      </c>
    </row>
    <row r="144" spans="1:3" x14ac:dyDescent="0.25">
      <c r="A144">
        <v>141</v>
      </c>
      <c r="B144" t="s">
        <v>223</v>
      </c>
      <c r="C144" t="s">
        <v>215</v>
      </c>
    </row>
    <row r="145" spans="1:3" x14ac:dyDescent="0.25">
      <c r="A145">
        <v>142</v>
      </c>
      <c r="B145" t="s">
        <v>223</v>
      </c>
      <c r="C145" t="s">
        <v>215</v>
      </c>
    </row>
    <row r="146" spans="1:3" x14ac:dyDescent="0.25">
      <c r="A146">
        <v>143</v>
      </c>
      <c r="B146" t="s">
        <v>223</v>
      </c>
      <c r="C146" t="s">
        <v>215</v>
      </c>
    </row>
    <row r="147" spans="1:3" x14ac:dyDescent="0.25">
      <c r="A147">
        <v>144</v>
      </c>
      <c r="B147" t="s">
        <v>223</v>
      </c>
      <c r="C147" t="s">
        <v>215</v>
      </c>
    </row>
    <row r="148" spans="1:3" x14ac:dyDescent="0.25">
      <c r="A148">
        <v>145</v>
      </c>
      <c r="B148" t="s">
        <v>223</v>
      </c>
      <c r="C148" t="s">
        <v>215</v>
      </c>
    </row>
    <row r="149" spans="1:3" x14ac:dyDescent="0.25">
      <c r="A149">
        <v>146</v>
      </c>
      <c r="B149" t="s">
        <v>223</v>
      </c>
      <c r="C149" t="s">
        <v>215</v>
      </c>
    </row>
    <row r="150" spans="1:3" x14ac:dyDescent="0.25">
      <c r="A150">
        <v>147</v>
      </c>
      <c r="B150" t="s">
        <v>223</v>
      </c>
      <c r="C150" t="s">
        <v>215</v>
      </c>
    </row>
    <row r="151" spans="1:3" x14ac:dyDescent="0.25">
      <c r="A151">
        <v>148</v>
      </c>
      <c r="B151" t="s">
        <v>223</v>
      </c>
      <c r="C151" t="s">
        <v>215</v>
      </c>
    </row>
    <row r="152" spans="1:3" x14ac:dyDescent="0.25">
      <c r="A152">
        <v>149</v>
      </c>
      <c r="B152" t="s">
        <v>223</v>
      </c>
      <c r="C152" t="s">
        <v>215</v>
      </c>
    </row>
    <row r="153" spans="1:3" x14ac:dyDescent="0.25">
      <c r="A153">
        <v>150</v>
      </c>
      <c r="B153" t="s">
        <v>223</v>
      </c>
      <c r="C153" t="s">
        <v>215</v>
      </c>
    </row>
    <row r="154" spans="1:3" x14ac:dyDescent="0.25">
      <c r="A154">
        <v>151</v>
      </c>
      <c r="B154" t="s">
        <v>223</v>
      </c>
      <c r="C154" t="s">
        <v>215</v>
      </c>
    </row>
    <row r="155" spans="1:3" x14ac:dyDescent="0.25">
      <c r="A155">
        <v>152</v>
      </c>
      <c r="B155" t="s">
        <v>223</v>
      </c>
      <c r="C155" t="s">
        <v>215</v>
      </c>
    </row>
    <row r="156" spans="1:3" x14ac:dyDescent="0.25">
      <c r="A156">
        <v>153</v>
      </c>
      <c r="B156" t="s">
        <v>223</v>
      </c>
      <c r="C156" t="s">
        <v>215</v>
      </c>
    </row>
    <row r="157" spans="1:3" x14ac:dyDescent="0.25">
      <c r="A157">
        <v>154</v>
      </c>
      <c r="B157" t="s">
        <v>223</v>
      </c>
      <c r="C157" t="s">
        <v>215</v>
      </c>
    </row>
    <row r="158" spans="1:3" x14ac:dyDescent="0.25">
      <c r="A158">
        <v>155</v>
      </c>
      <c r="B158" t="s">
        <v>223</v>
      </c>
      <c r="C158" t="s">
        <v>215</v>
      </c>
    </row>
    <row r="159" spans="1:3" x14ac:dyDescent="0.25">
      <c r="A159">
        <v>156</v>
      </c>
      <c r="B159" t="s">
        <v>223</v>
      </c>
      <c r="C159" t="s">
        <v>215</v>
      </c>
    </row>
    <row r="160" spans="1:3" x14ac:dyDescent="0.25">
      <c r="A160">
        <v>157</v>
      </c>
      <c r="B160" t="s">
        <v>223</v>
      </c>
      <c r="C160" t="s">
        <v>215</v>
      </c>
    </row>
    <row r="161" spans="1:3" x14ac:dyDescent="0.25">
      <c r="A161">
        <v>158</v>
      </c>
      <c r="B161" t="s">
        <v>223</v>
      </c>
      <c r="C161" t="s">
        <v>215</v>
      </c>
    </row>
    <row r="162" spans="1:3" x14ac:dyDescent="0.25">
      <c r="A162">
        <v>159</v>
      </c>
      <c r="B162" t="s">
        <v>223</v>
      </c>
      <c r="C162" t="s">
        <v>215</v>
      </c>
    </row>
    <row r="163" spans="1:3" x14ac:dyDescent="0.25">
      <c r="A163">
        <v>160</v>
      </c>
      <c r="B163" t="s">
        <v>223</v>
      </c>
      <c r="C163" t="s">
        <v>215</v>
      </c>
    </row>
    <row r="164" spans="1:3" x14ac:dyDescent="0.25">
      <c r="A164">
        <v>161</v>
      </c>
      <c r="B164" t="s">
        <v>223</v>
      </c>
      <c r="C164" t="s">
        <v>215</v>
      </c>
    </row>
    <row r="165" spans="1:3" x14ac:dyDescent="0.25">
      <c r="A165">
        <v>162</v>
      </c>
      <c r="B165" t="s">
        <v>223</v>
      </c>
      <c r="C165" t="s">
        <v>215</v>
      </c>
    </row>
    <row r="166" spans="1:3" x14ac:dyDescent="0.25">
      <c r="A166">
        <v>163</v>
      </c>
      <c r="B166" t="s">
        <v>223</v>
      </c>
      <c r="C166" t="s">
        <v>215</v>
      </c>
    </row>
    <row r="167" spans="1:3" x14ac:dyDescent="0.25">
      <c r="A167">
        <v>164</v>
      </c>
      <c r="B167" t="s">
        <v>223</v>
      </c>
      <c r="C167" t="s">
        <v>215</v>
      </c>
    </row>
    <row r="168" spans="1:3" x14ac:dyDescent="0.25">
      <c r="A168">
        <v>165</v>
      </c>
      <c r="B168" t="s">
        <v>223</v>
      </c>
      <c r="C168" t="s">
        <v>215</v>
      </c>
    </row>
    <row r="169" spans="1:3" x14ac:dyDescent="0.25">
      <c r="A169">
        <v>166</v>
      </c>
      <c r="B169" t="s">
        <v>223</v>
      </c>
      <c r="C169" t="s">
        <v>215</v>
      </c>
    </row>
    <row r="170" spans="1:3" x14ac:dyDescent="0.25">
      <c r="A170">
        <v>167</v>
      </c>
      <c r="B170" t="s">
        <v>223</v>
      </c>
      <c r="C170" t="s">
        <v>215</v>
      </c>
    </row>
    <row r="171" spans="1:3" x14ac:dyDescent="0.25">
      <c r="A171">
        <v>168</v>
      </c>
      <c r="B171" t="s">
        <v>223</v>
      </c>
      <c r="C171" t="s">
        <v>215</v>
      </c>
    </row>
    <row r="172" spans="1:3" x14ac:dyDescent="0.25">
      <c r="A172">
        <v>169</v>
      </c>
      <c r="B172" t="s">
        <v>223</v>
      </c>
      <c r="C172" t="s">
        <v>215</v>
      </c>
    </row>
    <row r="173" spans="1:3" x14ac:dyDescent="0.25">
      <c r="A173">
        <v>170</v>
      </c>
      <c r="B173" t="s">
        <v>223</v>
      </c>
      <c r="C173" t="s">
        <v>215</v>
      </c>
    </row>
    <row r="174" spans="1:3" x14ac:dyDescent="0.25">
      <c r="A174">
        <v>171</v>
      </c>
      <c r="B174" t="s">
        <v>223</v>
      </c>
      <c r="C174" t="s">
        <v>215</v>
      </c>
    </row>
    <row r="175" spans="1:3" x14ac:dyDescent="0.25">
      <c r="A175">
        <v>172</v>
      </c>
      <c r="B175" t="s">
        <v>223</v>
      </c>
      <c r="C175" t="s">
        <v>215</v>
      </c>
    </row>
    <row r="176" spans="1:3" x14ac:dyDescent="0.25">
      <c r="A176">
        <v>173</v>
      </c>
      <c r="B176" t="s">
        <v>223</v>
      </c>
      <c r="C176" t="s">
        <v>215</v>
      </c>
    </row>
    <row r="177" spans="1:3" x14ac:dyDescent="0.25">
      <c r="A177">
        <v>174</v>
      </c>
      <c r="B177" t="s">
        <v>223</v>
      </c>
      <c r="C177" t="s">
        <v>215</v>
      </c>
    </row>
    <row r="178" spans="1:3" x14ac:dyDescent="0.25">
      <c r="A178">
        <v>175</v>
      </c>
      <c r="B178" t="s">
        <v>223</v>
      </c>
      <c r="C178" t="s">
        <v>215</v>
      </c>
    </row>
    <row r="179" spans="1:3" x14ac:dyDescent="0.25">
      <c r="A179">
        <v>176</v>
      </c>
      <c r="B179" t="s">
        <v>223</v>
      </c>
      <c r="C179" t="s">
        <v>215</v>
      </c>
    </row>
    <row r="180" spans="1:3" x14ac:dyDescent="0.25">
      <c r="A180">
        <v>177</v>
      </c>
      <c r="B180" t="s">
        <v>223</v>
      </c>
      <c r="C180" t="s">
        <v>215</v>
      </c>
    </row>
    <row r="181" spans="1:3" x14ac:dyDescent="0.25">
      <c r="A181">
        <v>178</v>
      </c>
      <c r="B181" t="s">
        <v>223</v>
      </c>
      <c r="C181" t="s">
        <v>215</v>
      </c>
    </row>
    <row r="182" spans="1:3" x14ac:dyDescent="0.25">
      <c r="A182">
        <v>179</v>
      </c>
      <c r="B182" t="s">
        <v>223</v>
      </c>
      <c r="C182" t="s">
        <v>215</v>
      </c>
    </row>
    <row r="183" spans="1:3" x14ac:dyDescent="0.25">
      <c r="A183">
        <v>180</v>
      </c>
      <c r="B183" t="s">
        <v>223</v>
      </c>
      <c r="C183" t="s">
        <v>215</v>
      </c>
    </row>
    <row r="184" spans="1:3" x14ac:dyDescent="0.25">
      <c r="A184">
        <v>181</v>
      </c>
      <c r="B184" t="s">
        <v>223</v>
      </c>
      <c r="C184" t="s">
        <v>215</v>
      </c>
    </row>
    <row r="185" spans="1:3" x14ac:dyDescent="0.25">
      <c r="A185">
        <v>182</v>
      </c>
      <c r="B185" t="s">
        <v>223</v>
      </c>
      <c r="C185" t="s">
        <v>215</v>
      </c>
    </row>
    <row r="186" spans="1:3" x14ac:dyDescent="0.25">
      <c r="A186">
        <v>183</v>
      </c>
      <c r="B186" t="s">
        <v>223</v>
      </c>
      <c r="C186" t="s">
        <v>215</v>
      </c>
    </row>
    <row r="187" spans="1:3" x14ac:dyDescent="0.25">
      <c r="A187">
        <v>184</v>
      </c>
      <c r="B187" t="s">
        <v>223</v>
      </c>
      <c r="C187" t="s">
        <v>215</v>
      </c>
    </row>
    <row r="188" spans="1:3" x14ac:dyDescent="0.25">
      <c r="A188">
        <v>185</v>
      </c>
      <c r="B188" t="s">
        <v>223</v>
      </c>
      <c r="C188" t="s">
        <v>215</v>
      </c>
    </row>
    <row r="189" spans="1:3" x14ac:dyDescent="0.25">
      <c r="A189">
        <v>186</v>
      </c>
      <c r="B189" t="s">
        <v>223</v>
      </c>
      <c r="C189" t="s">
        <v>215</v>
      </c>
    </row>
    <row r="190" spans="1:3" x14ac:dyDescent="0.25">
      <c r="A190">
        <v>187</v>
      </c>
      <c r="B190" t="s">
        <v>223</v>
      </c>
      <c r="C190" t="s">
        <v>215</v>
      </c>
    </row>
    <row r="191" spans="1:3" x14ac:dyDescent="0.25">
      <c r="A191">
        <v>188</v>
      </c>
      <c r="B191" t="s">
        <v>223</v>
      </c>
      <c r="C191" t="s">
        <v>215</v>
      </c>
    </row>
    <row r="192" spans="1:3" x14ac:dyDescent="0.25">
      <c r="A192">
        <v>189</v>
      </c>
      <c r="B192" t="s">
        <v>223</v>
      </c>
      <c r="C192" t="s">
        <v>215</v>
      </c>
    </row>
    <row r="193" spans="1:3" x14ac:dyDescent="0.25">
      <c r="A193">
        <v>190</v>
      </c>
      <c r="B193" t="s">
        <v>223</v>
      </c>
      <c r="C193" t="s">
        <v>215</v>
      </c>
    </row>
    <row r="194" spans="1:3" x14ac:dyDescent="0.25">
      <c r="A194">
        <v>191</v>
      </c>
      <c r="B194" t="s">
        <v>223</v>
      </c>
      <c r="C194" t="s">
        <v>215</v>
      </c>
    </row>
    <row r="195" spans="1:3" x14ac:dyDescent="0.25">
      <c r="A195">
        <v>192</v>
      </c>
      <c r="B195" t="s">
        <v>223</v>
      </c>
      <c r="C195" t="s">
        <v>215</v>
      </c>
    </row>
    <row r="196" spans="1:3" x14ac:dyDescent="0.25">
      <c r="A196">
        <v>193</v>
      </c>
      <c r="B196" t="s">
        <v>223</v>
      </c>
      <c r="C196" t="s">
        <v>215</v>
      </c>
    </row>
    <row r="197" spans="1:3" x14ac:dyDescent="0.25">
      <c r="A197">
        <v>194</v>
      </c>
      <c r="B197" t="s">
        <v>223</v>
      </c>
      <c r="C197" t="s">
        <v>215</v>
      </c>
    </row>
    <row r="198" spans="1:3" x14ac:dyDescent="0.25">
      <c r="A198">
        <v>195</v>
      </c>
      <c r="B198" t="s">
        <v>223</v>
      </c>
      <c r="C198" t="s">
        <v>215</v>
      </c>
    </row>
    <row r="199" spans="1:3" x14ac:dyDescent="0.25">
      <c r="A199">
        <v>196</v>
      </c>
      <c r="B199" t="s">
        <v>223</v>
      </c>
      <c r="C199" t="s">
        <v>215</v>
      </c>
    </row>
    <row r="200" spans="1:3" x14ac:dyDescent="0.25">
      <c r="A200">
        <v>197</v>
      </c>
      <c r="B200" t="s">
        <v>223</v>
      </c>
      <c r="C200" t="s">
        <v>215</v>
      </c>
    </row>
    <row r="201" spans="1:3" x14ac:dyDescent="0.25">
      <c r="A201">
        <v>198</v>
      </c>
      <c r="B201" t="s">
        <v>223</v>
      </c>
      <c r="C201" t="s">
        <v>215</v>
      </c>
    </row>
    <row r="202" spans="1:3" x14ac:dyDescent="0.25">
      <c r="A202">
        <v>199</v>
      </c>
      <c r="B202" t="s">
        <v>223</v>
      </c>
      <c r="C202" t="s">
        <v>215</v>
      </c>
    </row>
    <row r="203" spans="1:3" x14ac:dyDescent="0.25">
      <c r="A203">
        <v>200</v>
      </c>
      <c r="B203" t="s">
        <v>223</v>
      </c>
      <c r="C203" t="s">
        <v>215</v>
      </c>
    </row>
    <row r="204" spans="1:3" x14ac:dyDescent="0.25">
      <c r="A204">
        <v>201</v>
      </c>
      <c r="B204" t="s">
        <v>223</v>
      </c>
      <c r="C204" t="s">
        <v>215</v>
      </c>
    </row>
    <row r="205" spans="1:3" x14ac:dyDescent="0.25">
      <c r="A205">
        <v>202</v>
      </c>
      <c r="B205" t="s">
        <v>223</v>
      </c>
      <c r="C205" t="s">
        <v>215</v>
      </c>
    </row>
    <row r="206" spans="1:3" x14ac:dyDescent="0.25">
      <c r="A206">
        <v>203</v>
      </c>
      <c r="B206" t="s">
        <v>741</v>
      </c>
      <c r="C206" t="s">
        <v>215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 Chavez</cp:lastModifiedBy>
  <dcterms:created xsi:type="dcterms:W3CDTF">2024-03-15T20:26:07Z</dcterms:created>
  <dcterms:modified xsi:type="dcterms:W3CDTF">2025-01-21T03:25:18Z</dcterms:modified>
</cp:coreProperties>
</file>